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annasl\Desktop\AKTUELLT DP CAMPUS\senaste till teams\"/>
    </mc:Choice>
  </mc:AlternateContent>
  <xr:revisionPtr revIDLastSave="0" documentId="8_{E7687668-9F32-4133-AEE9-9A1BEE0DAF60}" xr6:coauthVersionLast="47" xr6:coauthVersionMax="47" xr10:uidLastSave="{00000000-0000-0000-0000-000000000000}"/>
  <bookViews>
    <workbookView xWindow="-51720" yWindow="-9165" windowWidth="51840" windowHeight="21240" xr2:uid="{00000000-000D-0000-FFFF-FFFF00000000}"/>
  </bookViews>
  <sheets>
    <sheet name="Beräkning kvarter 1-2" sheetId="10" r:id="rId1"/>
    <sheet name="Beräkning kvarter 3-6" sheetId="11" r:id="rId2"/>
    <sheet name="Beräkning 7-8 (C-husen)" sheetId="12" r:id="rId3"/>
    <sheet name="Beskrivning av GYF" sheetId="1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0" l="1"/>
  <c r="K8" i="10"/>
  <c r="E27" i="12"/>
  <c r="K68" i="10"/>
  <c r="K64" i="10"/>
  <c r="K60" i="10"/>
  <c r="K31" i="10"/>
  <c r="K32" i="10"/>
  <c r="K40" i="10"/>
  <c r="K41" i="10"/>
  <c r="J28" i="10"/>
  <c r="K28" i="10" s="1"/>
  <c r="J29" i="10"/>
  <c r="K29" i="10" s="1"/>
  <c r="J30" i="10"/>
  <c r="K30" i="10" s="1"/>
  <c r="J31" i="10"/>
  <c r="J32" i="10"/>
  <c r="J33" i="10"/>
  <c r="K33" i="10" s="1"/>
  <c r="J34" i="10"/>
  <c r="K34" i="10" s="1"/>
  <c r="J35" i="10"/>
  <c r="K35" i="10" s="1"/>
  <c r="J37" i="10"/>
  <c r="K37" i="10" s="1"/>
  <c r="J38" i="10"/>
  <c r="K38" i="10" s="1"/>
  <c r="J39" i="10"/>
  <c r="K39" i="10" s="1"/>
  <c r="J40" i="10"/>
  <c r="J41" i="10"/>
  <c r="J42" i="10"/>
  <c r="K42" i="10" s="1"/>
  <c r="J43" i="10"/>
  <c r="K43" i="10" s="1"/>
  <c r="J44" i="10"/>
  <c r="K44" i="10" s="1"/>
  <c r="J45" i="10"/>
  <c r="K45" i="10" s="1"/>
  <c r="J27" i="10"/>
  <c r="K27" i="10" s="1"/>
  <c r="M41" i="12"/>
  <c r="M42" i="12"/>
  <c r="M45" i="12"/>
  <c r="G66" i="12"/>
  <c r="H66" i="12" s="1"/>
  <c r="O66" i="12" s="1"/>
  <c r="G52" i="12"/>
  <c r="H52" i="12" s="1"/>
  <c r="G29" i="12"/>
  <c r="H29" i="12" s="1"/>
  <c r="J29" i="12"/>
  <c r="K29" i="12" s="1"/>
  <c r="M29" i="12"/>
  <c r="Q29" i="12"/>
  <c r="Q27" i="12"/>
  <c r="Q28" i="12"/>
  <c r="Q30" i="12"/>
  <c r="Q31" i="12"/>
  <c r="Q32" i="12"/>
  <c r="Q33" i="12"/>
  <c r="Q34" i="12"/>
  <c r="Q35" i="12"/>
  <c r="Q36" i="12"/>
  <c r="Q38" i="12"/>
  <c r="Q39" i="12"/>
  <c r="Q40" i="12"/>
  <c r="Q42" i="12"/>
  <c r="Q43" i="12"/>
  <c r="Q44" i="12"/>
  <c r="Q45" i="12"/>
  <c r="M28" i="12"/>
  <c r="M30" i="12"/>
  <c r="M31" i="12"/>
  <c r="M32" i="12"/>
  <c r="M33" i="12"/>
  <c r="M34" i="12"/>
  <c r="M35" i="12"/>
  <c r="M36" i="12"/>
  <c r="M38" i="12"/>
  <c r="M39" i="12"/>
  <c r="M40" i="12"/>
  <c r="M43" i="12"/>
  <c r="M44" i="12"/>
  <c r="M27" i="12"/>
  <c r="AG67" i="11"/>
  <c r="U65" i="11"/>
  <c r="U66" i="11"/>
  <c r="U67" i="11"/>
  <c r="U68" i="11"/>
  <c r="U64" i="11"/>
  <c r="AF49" i="11"/>
  <c r="AF57" i="11"/>
  <c r="AF62" i="11"/>
  <c r="T52" i="11"/>
  <c r="T53" i="11"/>
  <c r="T54" i="11"/>
  <c r="T57" i="11"/>
  <c r="T58" i="11"/>
  <c r="T59" i="11"/>
  <c r="T60" i="11"/>
  <c r="T61" i="11"/>
  <c r="T62" i="11"/>
  <c r="T47" i="11"/>
  <c r="AF47" i="11"/>
  <c r="AE28" i="11"/>
  <c r="AE29" i="11"/>
  <c r="AE30" i="11"/>
  <c r="AE31" i="11"/>
  <c r="AE32" i="11"/>
  <c r="AE33" i="11"/>
  <c r="AE34" i="11"/>
  <c r="AE35" i="11"/>
  <c r="AE37" i="11"/>
  <c r="AE38" i="11"/>
  <c r="AE39" i="11"/>
  <c r="AE40" i="11"/>
  <c r="AE41" i="11"/>
  <c r="AE42" i="11"/>
  <c r="AE43" i="11"/>
  <c r="AE44" i="11"/>
  <c r="AE45" i="11"/>
  <c r="W39" i="11"/>
  <c r="AE27" i="11"/>
  <c r="S27" i="11"/>
  <c r="S28" i="11"/>
  <c r="S29" i="11"/>
  <c r="S30" i="11"/>
  <c r="S31" i="11"/>
  <c r="S32" i="11"/>
  <c r="S33" i="11"/>
  <c r="S34" i="11"/>
  <c r="S35" i="11"/>
  <c r="S37" i="11"/>
  <c r="S38" i="11"/>
  <c r="S39" i="11"/>
  <c r="S40" i="11"/>
  <c r="S41" i="11"/>
  <c r="S42" i="11"/>
  <c r="S43" i="11"/>
  <c r="S44" i="11"/>
  <c r="S45" i="11"/>
  <c r="J71" i="11"/>
  <c r="K71" i="11" s="1"/>
  <c r="G71" i="11"/>
  <c r="J69" i="11"/>
  <c r="K69" i="11" s="1"/>
  <c r="G69" i="11"/>
  <c r="J68" i="11"/>
  <c r="K68" i="11" s="1"/>
  <c r="G68" i="11"/>
  <c r="H68" i="11" s="1"/>
  <c r="J67" i="11"/>
  <c r="Y67" i="11" s="1"/>
  <c r="G67" i="11"/>
  <c r="J66" i="11"/>
  <c r="K66" i="11" s="1"/>
  <c r="G66" i="11"/>
  <c r="J65" i="11"/>
  <c r="Y65" i="11" s="1"/>
  <c r="G65" i="11"/>
  <c r="H65" i="11" s="1"/>
  <c r="J64" i="11"/>
  <c r="K64" i="11" s="1"/>
  <c r="G64" i="11"/>
  <c r="J62" i="11"/>
  <c r="K62" i="11" s="1"/>
  <c r="G62" i="11"/>
  <c r="H62" i="11" s="1"/>
  <c r="J61" i="11"/>
  <c r="X61" i="11" s="1"/>
  <c r="G61" i="11"/>
  <c r="J60" i="11"/>
  <c r="X60" i="11" s="1"/>
  <c r="G60" i="11"/>
  <c r="H60" i="11" s="1"/>
  <c r="J59" i="11"/>
  <c r="K59" i="11" s="1"/>
  <c r="G59" i="11"/>
  <c r="J58" i="11"/>
  <c r="K58" i="11" s="1"/>
  <c r="G58" i="11"/>
  <c r="J57" i="11"/>
  <c r="K57" i="11" s="1"/>
  <c r="G57" i="11"/>
  <c r="H57" i="11" s="1"/>
  <c r="J56" i="11"/>
  <c r="K56" i="11" s="1"/>
  <c r="G56" i="11"/>
  <c r="J55" i="11"/>
  <c r="K55" i="11" s="1"/>
  <c r="G55" i="11"/>
  <c r="J54" i="11"/>
  <c r="X54" i="11" s="1"/>
  <c r="G54" i="11"/>
  <c r="J53" i="11"/>
  <c r="K53" i="11" s="1"/>
  <c r="G53" i="11"/>
  <c r="J52" i="11"/>
  <c r="K52" i="11" s="1"/>
  <c r="G52" i="11"/>
  <c r="H52" i="11" s="1"/>
  <c r="J51" i="11"/>
  <c r="K51" i="11" s="1"/>
  <c r="G51" i="11"/>
  <c r="J50" i="11"/>
  <c r="K50" i="11" s="1"/>
  <c r="G50" i="11"/>
  <c r="J49" i="11"/>
  <c r="K49" i="11" s="1"/>
  <c r="G49" i="11"/>
  <c r="J48" i="11"/>
  <c r="K48" i="11" s="1"/>
  <c r="G48" i="11"/>
  <c r="J47" i="11"/>
  <c r="K47" i="11" s="1"/>
  <c r="G47" i="11"/>
  <c r="J45" i="11"/>
  <c r="K45" i="11" s="1"/>
  <c r="G45" i="11"/>
  <c r="H45" i="11" s="1"/>
  <c r="J44" i="11"/>
  <c r="K44" i="11" s="1"/>
  <c r="G44" i="11"/>
  <c r="H44" i="11" s="1"/>
  <c r="J43" i="11"/>
  <c r="K43" i="11" s="1"/>
  <c r="G43" i="11"/>
  <c r="H43" i="11" s="1"/>
  <c r="J42" i="11"/>
  <c r="K42" i="11" s="1"/>
  <c r="G42" i="11"/>
  <c r="J41" i="11"/>
  <c r="K41" i="11" s="1"/>
  <c r="G41" i="11"/>
  <c r="H41" i="11" s="1"/>
  <c r="J40" i="11"/>
  <c r="W40" i="11" s="1"/>
  <c r="G40" i="11"/>
  <c r="H40" i="11" s="1"/>
  <c r="J39" i="11"/>
  <c r="K39" i="11" s="1"/>
  <c r="G39" i="11"/>
  <c r="H39" i="11" s="1"/>
  <c r="J38" i="11"/>
  <c r="W38" i="11" s="1"/>
  <c r="G38" i="11"/>
  <c r="H38" i="11" s="1"/>
  <c r="J37" i="11"/>
  <c r="W37" i="11" s="1"/>
  <c r="G37" i="11"/>
  <c r="H37" i="11" s="1"/>
  <c r="J36" i="11"/>
  <c r="K36" i="11" s="1"/>
  <c r="G36" i="11"/>
  <c r="J35" i="11"/>
  <c r="K35" i="11" s="1"/>
  <c r="G35" i="11"/>
  <c r="J34" i="11"/>
  <c r="K34" i="11" s="1"/>
  <c r="G34" i="11"/>
  <c r="H34" i="11" s="1"/>
  <c r="J33" i="11"/>
  <c r="K33" i="11" s="1"/>
  <c r="G33" i="11"/>
  <c r="J32" i="11"/>
  <c r="K32" i="11" s="1"/>
  <c r="G32" i="11"/>
  <c r="H32" i="11" s="1"/>
  <c r="J31" i="11"/>
  <c r="K31" i="11" s="1"/>
  <c r="G31" i="11"/>
  <c r="H31" i="11" s="1"/>
  <c r="J30" i="11"/>
  <c r="K30" i="11" s="1"/>
  <c r="G30" i="11"/>
  <c r="H30" i="11" s="1"/>
  <c r="J29" i="11"/>
  <c r="K29" i="11" s="1"/>
  <c r="G29" i="11"/>
  <c r="H29" i="11" s="1"/>
  <c r="J28" i="11"/>
  <c r="W28" i="11" s="1"/>
  <c r="G28" i="11"/>
  <c r="H28" i="11" s="1"/>
  <c r="J23" i="11"/>
  <c r="K23" i="11" s="1"/>
  <c r="G23" i="11"/>
  <c r="H23" i="11" s="1"/>
  <c r="J22" i="11"/>
  <c r="K22" i="11" s="1"/>
  <c r="G22" i="11"/>
  <c r="H22" i="11" s="1"/>
  <c r="J21" i="11"/>
  <c r="K21" i="11" s="1"/>
  <c r="G21" i="11"/>
  <c r="H21" i="11" s="1"/>
  <c r="J20" i="11"/>
  <c r="K20" i="11" s="1"/>
  <c r="G20" i="11"/>
  <c r="H20" i="11" s="1"/>
  <c r="J19" i="11"/>
  <c r="K19" i="11" s="1"/>
  <c r="G19" i="11"/>
  <c r="H19" i="11" s="1"/>
  <c r="J18" i="11"/>
  <c r="K18" i="11" s="1"/>
  <c r="G18" i="11"/>
  <c r="H18" i="11" s="1"/>
  <c r="J17" i="11"/>
  <c r="K17" i="11" s="1"/>
  <c r="G17" i="11"/>
  <c r="H17" i="11" s="1"/>
  <c r="J16" i="11"/>
  <c r="K16" i="11" s="1"/>
  <c r="G16" i="11"/>
  <c r="H16" i="11" s="1"/>
  <c r="J15" i="11"/>
  <c r="K15" i="11" s="1"/>
  <c r="G15" i="11"/>
  <c r="H15" i="11" s="1"/>
  <c r="J14" i="11"/>
  <c r="K14" i="11" s="1"/>
  <c r="G14" i="11"/>
  <c r="H14" i="11" s="1"/>
  <c r="J13" i="11"/>
  <c r="K13" i="11" s="1"/>
  <c r="G13" i="11"/>
  <c r="H13" i="11" s="1"/>
  <c r="J12" i="11"/>
  <c r="K12" i="11" s="1"/>
  <c r="G12" i="11"/>
  <c r="H12" i="11" s="1"/>
  <c r="J11" i="11"/>
  <c r="K11" i="11" s="1"/>
  <c r="G11" i="11"/>
  <c r="H11" i="11" s="1"/>
  <c r="J10" i="11"/>
  <c r="K10" i="11" s="1"/>
  <c r="G10" i="11"/>
  <c r="H10" i="11" s="1"/>
  <c r="J9" i="11"/>
  <c r="J72" i="11" s="1"/>
  <c r="K72" i="11" s="1"/>
  <c r="G9" i="11"/>
  <c r="G72" i="11" s="1"/>
  <c r="J8" i="11"/>
  <c r="K8" i="11" s="1"/>
  <c r="G8" i="11"/>
  <c r="H8" i="11" s="1"/>
  <c r="J7" i="11"/>
  <c r="K7" i="11" s="1"/>
  <c r="G7" i="11"/>
  <c r="H7" i="11" s="1"/>
  <c r="J6" i="11"/>
  <c r="K6" i="11" s="1"/>
  <c r="G6" i="11"/>
  <c r="H6" i="11" s="1"/>
  <c r="J6" i="10"/>
  <c r="K6" i="10" s="1"/>
  <c r="J7" i="10"/>
  <c r="K7" i="10" s="1"/>
  <c r="J8" i="10"/>
  <c r="J9" i="10"/>
  <c r="K9" i="10" s="1"/>
  <c r="J10" i="10"/>
  <c r="K10" i="10" s="1"/>
  <c r="J11" i="10"/>
  <c r="K11" i="10" s="1"/>
  <c r="J12" i="10"/>
  <c r="K12" i="10" s="1"/>
  <c r="J13" i="10"/>
  <c r="K13" i="10" s="1"/>
  <c r="J14" i="10"/>
  <c r="K14" i="10" s="1"/>
  <c r="J15" i="10"/>
  <c r="K15" i="10" s="1"/>
  <c r="J16" i="10"/>
  <c r="J17" i="10"/>
  <c r="K17" i="10" s="1"/>
  <c r="J18" i="10"/>
  <c r="K18" i="10" s="1"/>
  <c r="J19" i="10"/>
  <c r="K19" i="10" s="1"/>
  <c r="J20" i="10"/>
  <c r="K20" i="10" s="1"/>
  <c r="J21" i="10"/>
  <c r="K21" i="10" s="1"/>
  <c r="J22" i="10"/>
  <c r="K22" i="10" s="1"/>
  <c r="J23" i="10"/>
  <c r="K23" i="10" s="1"/>
  <c r="J36" i="10"/>
  <c r="K36" i="10" s="1"/>
  <c r="J47" i="10"/>
  <c r="K47" i="10" s="1"/>
  <c r="J48" i="10"/>
  <c r="K48" i="10" s="1"/>
  <c r="J49" i="10"/>
  <c r="K49" i="10" s="1"/>
  <c r="J50" i="10"/>
  <c r="K50" i="10" s="1"/>
  <c r="J51" i="10"/>
  <c r="K51" i="10" s="1"/>
  <c r="J52" i="10"/>
  <c r="K52" i="10" s="1"/>
  <c r="J53" i="10"/>
  <c r="K53" i="10" s="1"/>
  <c r="J54" i="10"/>
  <c r="K54" i="10" s="1"/>
  <c r="J55" i="10"/>
  <c r="K55" i="10" s="1"/>
  <c r="J56" i="10"/>
  <c r="R56" i="10" s="1"/>
  <c r="J57" i="10"/>
  <c r="K57" i="10" s="1"/>
  <c r="J58" i="10"/>
  <c r="K58" i="10" s="1"/>
  <c r="J59" i="10"/>
  <c r="K59" i="10" s="1"/>
  <c r="J60" i="10"/>
  <c r="J61" i="10"/>
  <c r="K61" i="10" s="1"/>
  <c r="J62" i="10"/>
  <c r="K62" i="10" s="1"/>
  <c r="J64" i="10"/>
  <c r="J65" i="10"/>
  <c r="K65" i="10" s="1"/>
  <c r="J66" i="10"/>
  <c r="K66" i="10" s="1"/>
  <c r="J67" i="10"/>
  <c r="K67" i="10" s="1"/>
  <c r="J68" i="10"/>
  <c r="J69" i="10"/>
  <c r="K69" i="10" s="1"/>
  <c r="J71" i="10"/>
  <c r="K71" i="10" s="1"/>
  <c r="E27" i="11"/>
  <c r="J36" i="12"/>
  <c r="K36" i="12" s="1"/>
  <c r="G36" i="12"/>
  <c r="H36" i="12" s="1"/>
  <c r="P35" i="11"/>
  <c r="M35" i="11"/>
  <c r="N35" i="11" s="1"/>
  <c r="AA35" i="11" s="1"/>
  <c r="G35" i="10"/>
  <c r="H35" i="10" s="1"/>
  <c r="G55" i="12"/>
  <c r="H55" i="12" s="1"/>
  <c r="G8" i="10"/>
  <c r="P8" i="11"/>
  <c r="Q8" i="11" s="1"/>
  <c r="M8" i="11"/>
  <c r="N8" i="11" s="1"/>
  <c r="J8" i="12"/>
  <c r="K8" i="12" s="1"/>
  <c r="G8" i="12"/>
  <c r="H8" i="12" s="1"/>
  <c r="I71" i="12"/>
  <c r="J71" i="12" s="1"/>
  <c r="F71" i="12"/>
  <c r="G71" i="12" s="1"/>
  <c r="H71" i="12" s="1"/>
  <c r="J69" i="12"/>
  <c r="G69" i="12"/>
  <c r="H69" i="12" s="1"/>
  <c r="O69" i="12" s="1"/>
  <c r="J68" i="12"/>
  <c r="G68" i="12"/>
  <c r="H68" i="12" s="1"/>
  <c r="O68" i="12" s="1"/>
  <c r="J67" i="12"/>
  <c r="K67" i="12" s="1"/>
  <c r="G67" i="12"/>
  <c r="H67" i="12" s="1"/>
  <c r="O67" i="12" s="1"/>
  <c r="J66" i="12"/>
  <c r="J65" i="12"/>
  <c r="G65" i="12"/>
  <c r="H65" i="12" s="1"/>
  <c r="O65" i="12" s="1"/>
  <c r="J64" i="12"/>
  <c r="K64" i="12" s="1"/>
  <c r="G64" i="12"/>
  <c r="H64" i="12" s="1"/>
  <c r="O64" i="12" s="1"/>
  <c r="J62" i="12"/>
  <c r="G62" i="12"/>
  <c r="H62" i="12" s="1"/>
  <c r="J61" i="12"/>
  <c r="K61" i="12" s="1"/>
  <c r="G61" i="12"/>
  <c r="H61" i="12" s="1"/>
  <c r="J60" i="12"/>
  <c r="G60" i="12"/>
  <c r="H60" i="12" s="1"/>
  <c r="J59" i="12"/>
  <c r="G59" i="12"/>
  <c r="H59" i="12" s="1"/>
  <c r="J58" i="12"/>
  <c r="G58" i="12"/>
  <c r="H58" i="12" s="1"/>
  <c r="J57" i="12"/>
  <c r="G57" i="12"/>
  <c r="H57" i="12" s="1"/>
  <c r="J56" i="12"/>
  <c r="G56" i="12"/>
  <c r="H56" i="12" s="1"/>
  <c r="J55" i="12"/>
  <c r="J54" i="12"/>
  <c r="G54" i="12"/>
  <c r="H54" i="12" s="1"/>
  <c r="J53" i="12"/>
  <c r="G53" i="12"/>
  <c r="H53" i="12" s="1"/>
  <c r="J51" i="12"/>
  <c r="K51" i="12" s="1"/>
  <c r="G51" i="12"/>
  <c r="H51" i="12" s="1"/>
  <c r="J50" i="12"/>
  <c r="G50" i="12"/>
  <c r="H50" i="12" s="1"/>
  <c r="J49" i="12"/>
  <c r="G49" i="12"/>
  <c r="H49" i="12" s="1"/>
  <c r="J47" i="12"/>
  <c r="G47" i="12"/>
  <c r="H47" i="12" s="1"/>
  <c r="J45" i="12"/>
  <c r="G45" i="12"/>
  <c r="H45" i="12" s="1"/>
  <c r="J44" i="12"/>
  <c r="K44" i="12" s="1"/>
  <c r="G44" i="12"/>
  <c r="H44" i="12" s="1"/>
  <c r="J43" i="12"/>
  <c r="G43" i="12"/>
  <c r="H43" i="12" s="1"/>
  <c r="J42" i="12"/>
  <c r="G42" i="12"/>
  <c r="H42" i="12" s="1"/>
  <c r="J40" i="12"/>
  <c r="K40" i="12" s="1"/>
  <c r="G40" i="12"/>
  <c r="H40" i="12" s="1"/>
  <c r="J39" i="12"/>
  <c r="G39" i="12"/>
  <c r="H39" i="12" s="1"/>
  <c r="J38" i="12"/>
  <c r="G38" i="12"/>
  <c r="H38" i="12" s="1"/>
  <c r="J37" i="12"/>
  <c r="G37" i="12"/>
  <c r="H37" i="12" s="1"/>
  <c r="J35" i="12"/>
  <c r="G35" i="12"/>
  <c r="H35" i="12" s="1"/>
  <c r="J34" i="12"/>
  <c r="G34" i="12"/>
  <c r="H34" i="12" s="1"/>
  <c r="J33" i="12"/>
  <c r="K33" i="12" s="1"/>
  <c r="G33" i="12"/>
  <c r="H33" i="12" s="1"/>
  <c r="J32" i="12"/>
  <c r="G32" i="12"/>
  <c r="H32" i="12" s="1"/>
  <c r="J31" i="12"/>
  <c r="G31" i="12"/>
  <c r="H31" i="12" s="1"/>
  <c r="J30" i="12"/>
  <c r="G30" i="12"/>
  <c r="H30" i="12" s="1"/>
  <c r="J28" i="12"/>
  <c r="K28" i="12" s="1"/>
  <c r="G28" i="12"/>
  <c r="H28" i="12" s="1"/>
  <c r="J27" i="12"/>
  <c r="J23" i="12"/>
  <c r="K23" i="12" s="1"/>
  <c r="G23" i="12"/>
  <c r="H23" i="12" s="1"/>
  <c r="J22" i="12"/>
  <c r="K22" i="12" s="1"/>
  <c r="G22" i="12"/>
  <c r="H22" i="12" s="1"/>
  <c r="J21" i="12"/>
  <c r="K21" i="12" s="1"/>
  <c r="G21" i="12"/>
  <c r="H21" i="12" s="1"/>
  <c r="J20" i="12"/>
  <c r="K20" i="12" s="1"/>
  <c r="G20" i="12"/>
  <c r="H20" i="12" s="1"/>
  <c r="J19" i="12"/>
  <c r="K19" i="12" s="1"/>
  <c r="G19" i="12"/>
  <c r="H19" i="12" s="1"/>
  <c r="J18" i="12"/>
  <c r="K18" i="12" s="1"/>
  <c r="G18" i="12"/>
  <c r="H18" i="12" s="1"/>
  <c r="J17" i="12"/>
  <c r="K17" i="12" s="1"/>
  <c r="G17" i="12"/>
  <c r="H17" i="12" s="1"/>
  <c r="J16" i="12"/>
  <c r="K16" i="12" s="1"/>
  <c r="G16" i="12"/>
  <c r="H16" i="12" s="1"/>
  <c r="J15" i="12"/>
  <c r="K15" i="12" s="1"/>
  <c r="G15" i="12"/>
  <c r="H15" i="12" s="1"/>
  <c r="J14" i="12"/>
  <c r="K14" i="12" s="1"/>
  <c r="G14" i="12"/>
  <c r="H14" i="12" s="1"/>
  <c r="J13" i="12"/>
  <c r="K13" i="12" s="1"/>
  <c r="G13" i="12"/>
  <c r="H13" i="12" s="1"/>
  <c r="J12" i="12"/>
  <c r="K12" i="12" s="1"/>
  <c r="G12" i="12"/>
  <c r="H12" i="12" s="1"/>
  <c r="J11" i="12"/>
  <c r="I73" i="12" s="1"/>
  <c r="J73" i="12" s="1"/>
  <c r="G11" i="12"/>
  <c r="H11" i="12" s="1"/>
  <c r="J10" i="12"/>
  <c r="K10" i="12" s="1"/>
  <c r="G10" i="12"/>
  <c r="H10" i="12" s="1"/>
  <c r="J9" i="12"/>
  <c r="G9" i="12"/>
  <c r="H9" i="12" s="1"/>
  <c r="J7" i="12"/>
  <c r="K7" i="12" s="1"/>
  <c r="G7" i="12"/>
  <c r="H7" i="12" s="1"/>
  <c r="J6" i="12"/>
  <c r="K6" i="12" s="1"/>
  <c r="G6" i="12"/>
  <c r="H6" i="12" s="1"/>
  <c r="P47" i="11"/>
  <c r="P73" i="11"/>
  <c r="AH73" i="11" s="1"/>
  <c r="P71" i="11"/>
  <c r="AH71" i="11" s="1"/>
  <c r="M71" i="11"/>
  <c r="N71" i="11" s="1"/>
  <c r="AD71" i="11" s="1"/>
  <c r="P69" i="11"/>
  <c r="AG69" i="11" s="1"/>
  <c r="M69" i="11"/>
  <c r="N69" i="11" s="1"/>
  <c r="AC69" i="11" s="1"/>
  <c r="P68" i="11"/>
  <c r="AG68" i="11" s="1"/>
  <c r="M68" i="11"/>
  <c r="N68" i="11" s="1"/>
  <c r="AC68" i="11" s="1"/>
  <c r="P67" i="11"/>
  <c r="M67" i="11"/>
  <c r="N67" i="11" s="1"/>
  <c r="AC67" i="11" s="1"/>
  <c r="P66" i="11"/>
  <c r="AG66" i="11" s="1"/>
  <c r="M66" i="11"/>
  <c r="N66" i="11" s="1"/>
  <c r="AC66" i="11" s="1"/>
  <c r="P65" i="11"/>
  <c r="Q65" i="11" s="1"/>
  <c r="M65" i="11"/>
  <c r="N65" i="11" s="1"/>
  <c r="AC65" i="11" s="1"/>
  <c r="P64" i="11"/>
  <c r="AG64" i="11" s="1"/>
  <c r="M64" i="11"/>
  <c r="N64" i="11" s="1"/>
  <c r="AC64" i="11" s="1"/>
  <c r="P62" i="11"/>
  <c r="M62" i="11"/>
  <c r="N62" i="11" s="1"/>
  <c r="AB62" i="11" s="1"/>
  <c r="P61" i="11"/>
  <c r="Q61" i="11" s="1"/>
  <c r="M61" i="11"/>
  <c r="N61" i="11" s="1"/>
  <c r="AB61" i="11" s="1"/>
  <c r="P60" i="11"/>
  <c r="Q60" i="11" s="1"/>
  <c r="M60" i="11"/>
  <c r="N60" i="11" s="1"/>
  <c r="AB60" i="11" s="1"/>
  <c r="P59" i="11"/>
  <c r="AF59" i="11" s="1"/>
  <c r="M59" i="11"/>
  <c r="N59" i="11" s="1"/>
  <c r="AB59" i="11" s="1"/>
  <c r="P58" i="11"/>
  <c r="AF58" i="11" s="1"/>
  <c r="M58" i="11"/>
  <c r="N58" i="11" s="1"/>
  <c r="AB58" i="11" s="1"/>
  <c r="P57" i="11"/>
  <c r="Q57" i="11" s="1"/>
  <c r="M57" i="11"/>
  <c r="P56" i="11"/>
  <c r="AF56" i="11" s="1"/>
  <c r="M56" i="11"/>
  <c r="N56" i="11" s="1"/>
  <c r="AB56" i="11" s="1"/>
  <c r="P55" i="11"/>
  <c r="AF55" i="11" s="1"/>
  <c r="M55" i="11"/>
  <c r="N55" i="11" s="1"/>
  <c r="AB55" i="11" s="1"/>
  <c r="P54" i="11"/>
  <c r="AF54" i="11" s="1"/>
  <c r="M54" i="11"/>
  <c r="N54" i="11" s="1"/>
  <c r="AB54" i="11" s="1"/>
  <c r="P53" i="11"/>
  <c r="AF53" i="11" s="1"/>
  <c r="M53" i="11"/>
  <c r="N53" i="11" s="1"/>
  <c r="AB53" i="11" s="1"/>
  <c r="P52" i="11"/>
  <c r="AF52" i="11" s="1"/>
  <c r="M52" i="11"/>
  <c r="N52" i="11" s="1"/>
  <c r="AB52" i="11" s="1"/>
  <c r="P51" i="11"/>
  <c r="AF51" i="11" s="1"/>
  <c r="M51" i="11"/>
  <c r="N51" i="11" s="1"/>
  <c r="AB51" i="11" s="1"/>
  <c r="P50" i="11"/>
  <c r="Q50" i="11" s="1"/>
  <c r="M50" i="11"/>
  <c r="P49" i="11"/>
  <c r="M49" i="11"/>
  <c r="N49" i="11" s="1"/>
  <c r="AB49" i="11" s="1"/>
  <c r="P48" i="11"/>
  <c r="AF48" i="11" s="1"/>
  <c r="M48" i="11"/>
  <c r="N48" i="11" s="1"/>
  <c r="AB48" i="11" s="1"/>
  <c r="P45" i="11"/>
  <c r="M45" i="11"/>
  <c r="N45" i="11" s="1"/>
  <c r="AA45" i="11" s="1"/>
  <c r="P44" i="11"/>
  <c r="M44" i="11"/>
  <c r="N44" i="11" s="1"/>
  <c r="AA44" i="11" s="1"/>
  <c r="P43" i="11"/>
  <c r="M43" i="11"/>
  <c r="N43" i="11" s="1"/>
  <c r="AA43" i="11" s="1"/>
  <c r="P42" i="11"/>
  <c r="M42" i="11"/>
  <c r="N42" i="11" s="1"/>
  <c r="AA42" i="11" s="1"/>
  <c r="P41" i="11"/>
  <c r="Q41" i="11" s="1"/>
  <c r="M41" i="11"/>
  <c r="P40" i="11"/>
  <c r="Q40" i="11" s="1"/>
  <c r="M40" i="11"/>
  <c r="N40" i="11" s="1"/>
  <c r="AA40" i="11" s="1"/>
  <c r="P39" i="11"/>
  <c r="Q39" i="11" s="1"/>
  <c r="M39" i="11"/>
  <c r="N39" i="11" s="1"/>
  <c r="AA39" i="11" s="1"/>
  <c r="P38" i="11"/>
  <c r="M38" i="11"/>
  <c r="N38" i="11" s="1"/>
  <c r="AA38" i="11" s="1"/>
  <c r="P37" i="11"/>
  <c r="Q37" i="11" s="1"/>
  <c r="M37" i="11"/>
  <c r="N37" i="11" s="1"/>
  <c r="AA37" i="11" s="1"/>
  <c r="P36" i="11"/>
  <c r="M36" i="11"/>
  <c r="N36" i="11" s="1"/>
  <c r="AA36" i="11" s="1"/>
  <c r="P34" i="11"/>
  <c r="Q34" i="11" s="1"/>
  <c r="M34" i="11"/>
  <c r="N34" i="11" s="1"/>
  <c r="AA34" i="11" s="1"/>
  <c r="P33" i="11"/>
  <c r="M33" i="11"/>
  <c r="N33" i="11" s="1"/>
  <c r="AA33" i="11" s="1"/>
  <c r="P32" i="11"/>
  <c r="M32" i="11"/>
  <c r="N32" i="11" s="1"/>
  <c r="AA32" i="11" s="1"/>
  <c r="P31" i="11"/>
  <c r="M31" i="11"/>
  <c r="N31" i="11" s="1"/>
  <c r="AA31" i="11" s="1"/>
  <c r="P30" i="11"/>
  <c r="Q30" i="11" s="1"/>
  <c r="M30" i="11"/>
  <c r="N30" i="11" s="1"/>
  <c r="AA30" i="11" s="1"/>
  <c r="P29" i="11"/>
  <c r="M29" i="11"/>
  <c r="N29" i="11" s="1"/>
  <c r="AA29" i="11" s="1"/>
  <c r="P28" i="11"/>
  <c r="M28" i="11"/>
  <c r="N28" i="11" s="1"/>
  <c r="AA28" i="11" s="1"/>
  <c r="P23" i="11"/>
  <c r="Q23" i="11" s="1"/>
  <c r="M23" i="11"/>
  <c r="N23" i="11" s="1"/>
  <c r="P22" i="11"/>
  <c r="Q22" i="11" s="1"/>
  <c r="M22" i="11"/>
  <c r="N22" i="11" s="1"/>
  <c r="P21" i="11"/>
  <c r="Q21" i="11" s="1"/>
  <c r="M21" i="11"/>
  <c r="N21" i="11" s="1"/>
  <c r="P20" i="11"/>
  <c r="Q20" i="11" s="1"/>
  <c r="M20" i="11"/>
  <c r="N20" i="11" s="1"/>
  <c r="P19" i="11"/>
  <c r="Q19" i="11" s="1"/>
  <c r="M19" i="11"/>
  <c r="N19" i="11" s="1"/>
  <c r="P18" i="11"/>
  <c r="Q18" i="11" s="1"/>
  <c r="M18" i="11"/>
  <c r="N18" i="11" s="1"/>
  <c r="P17" i="11"/>
  <c r="Q17" i="11" s="1"/>
  <c r="M17" i="11"/>
  <c r="N17" i="11" s="1"/>
  <c r="P16" i="11"/>
  <c r="Q16" i="11" s="1"/>
  <c r="M16" i="11"/>
  <c r="N16" i="11" s="1"/>
  <c r="P15" i="11"/>
  <c r="Q15" i="11" s="1"/>
  <c r="M15" i="11"/>
  <c r="N15" i="11" s="1"/>
  <c r="P14" i="11"/>
  <c r="Q14" i="11" s="1"/>
  <c r="M14" i="11"/>
  <c r="N14" i="11" s="1"/>
  <c r="P13" i="11"/>
  <c r="Q13" i="11" s="1"/>
  <c r="M13" i="11"/>
  <c r="N13" i="11" s="1"/>
  <c r="P12" i="11"/>
  <c r="M12" i="11"/>
  <c r="N12" i="11" s="1"/>
  <c r="P11" i="11"/>
  <c r="M11" i="11"/>
  <c r="N11" i="11" s="1"/>
  <c r="P10" i="11"/>
  <c r="Q10" i="11" s="1"/>
  <c r="M10" i="11"/>
  <c r="N10" i="11" s="1"/>
  <c r="P9" i="11"/>
  <c r="Q9" i="11" s="1"/>
  <c r="M9" i="11"/>
  <c r="N9" i="11" s="1"/>
  <c r="P7" i="11"/>
  <c r="Q7" i="11" s="1"/>
  <c r="M7" i="11"/>
  <c r="N7" i="11" s="1"/>
  <c r="P6" i="11"/>
  <c r="Q6" i="11" s="1"/>
  <c r="M6" i="11"/>
  <c r="N6" i="11" s="1"/>
  <c r="G65" i="10"/>
  <c r="H65" i="10" s="1"/>
  <c r="G67" i="10"/>
  <c r="H67" i="10" s="1"/>
  <c r="G68" i="10"/>
  <c r="H68" i="10" s="1"/>
  <c r="G64" i="10"/>
  <c r="H64" i="10" s="1"/>
  <c r="G52" i="10"/>
  <c r="H52" i="10" s="1"/>
  <c r="G54" i="10"/>
  <c r="H54" i="10" s="1"/>
  <c r="G55" i="10"/>
  <c r="H55" i="10" s="1"/>
  <c r="G56" i="10"/>
  <c r="H56" i="10" s="1"/>
  <c r="G57" i="10"/>
  <c r="H57" i="10" s="1"/>
  <c r="G58" i="10"/>
  <c r="H58" i="10" s="1"/>
  <c r="G59" i="10"/>
  <c r="H59" i="10" s="1"/>
  <c r="G60" i="10"/>
  <c r="H60" i="10" s="1"/>
  <c r="G61" i="10"/>
  <c r="H61" i="10" s="1"/>
  <c r="G62" i="10"/>
  <c r="H62" i="10" s="1"/>
  <c r="G28" i="10"/>
  <c r="M28" i="10" s="1"/>
  <c r="G29" i="10"/>
  <c r="M29" i="10" s="1"/>
  <c r="G30" i="10"/>
  <c r="H30" i="10" s="1"/>
  <c r="G31" i="10"/>
  <c r="H31" i="10" s="1"/>
  <c r="G32" i="10"/>
  <c r="M32" i="10" s="1"/>
  <c r="G33" i="10"/>
  <c r="H33" i="10" s="1"/>
  <c r="G34" i="10"/>
  <c r="H34" i="10" s="1"/>
  <c r="G37" i="10"/>
  <c r="H37" i="10" s="1"/>
  <c r="G38" i="10"/>
  <c r="H38" i="10" s="1"/>
  <c r="G39" i="10"/>
  <c r="H39" i="10" s="1"/>
  <c r="G40" i="10"/>
  <c r="H40" i="10" s="1"/>
  <c r="G41" i="10"/>
  <c r="H41" i="10" s="1"/>
  <c r="G42" i="10"/>
  <c r="H42" i="10" s="1"/>
  <c r="G43" i="10"/>
  <c r="H43" i="10" s="1"/>
  <c r="G44" i="10"/>
  <c r="H44" i="10" s="1"/>
  <c r="G45" i="10"/>
  <c r="H45" i="10" s="1"/>
  <c r="G9" i="10"/>
  <c r="H9" i="10" s="1"/>
  <c r="G11" i="10"/>
  <c r="H11" i="10" s="1"/>
  <c r="G12" i="10"/>
  <c r="H12" i="10" s="1"/>
  <c r="G13" i="10"/>
  <c r="H13" i="10" s="1"/>
  <c r="G14" i="10"/>
  <c r="H14" i="10" s="1"/>
  <c r="G15" i="10"/>
  <c r="H15" i="10" s="1"/>
  <c r="G16" i="10"/>
  <c r="H16" i="10" s="1"/>
  <c r="G17" i="10"/>
  <c r="H17" i="10" s="1"/>
  <c r="G18" i="10"/>
  <c r="H18" i="10" s="1"/>
  <c r="G19" i="10"/>
  <c r="H19" i="10" s="1"/>
  <c r="G20" i="10"/>
  <c r="H20" i="10" s="1"/>
  <c r="G21" i="10"/>
  <c r="H21" i="10" s="1"/>
  <c r="G22" i="10"/>
  <c r="H22" i="10" s="1"/>
  <c r="G23" i="10"/>
  <c r="H23" i="10" s="1"/>
  <c r="G7" i="10"/>
  <c r="H7" i="10" s="1"/>
  <c r="G6" i="10"/>
  <c r="G71" i="10"/>
  <c r="H71" i="10" s="1"/>
  <c r="G69" i="10"/>
  <c r="H69" i="10" s="1"/>
  <c r="G66" i="10"/>
  <c r="H66" i="10" s="1"/>
  <c r="G53" i="10"/>
  <c r="H53" i="10" s="1"/>
  <c r="G51" i="10"/>
  <c r="H51" i="10" s="1"/>
  <c r="G50" i="10"/>
  <c r="H50" i="10" s="1"/>
  <c r="G49" i="10"/>
  <c r="H49" i="10" s="1"/>
  <c r="G48" i="10"/>
  <c r="H48" i="10" s="1"/>
  <c r="G47" i="10"/>
  <c r="H47" i="10" s="1"/>
  <c r="G36" i="10"/>
  <c r="H36" i="10" s="1"/>
  <c r="E27" i="10"/>
  <c r="J27" i="11" s="1"/>
  <c r="K27" i="11" s="1"/>
  <c r="AF61" i="11" l="1"/>
  <c r="AF60" i="11"/>
  <c r="AF50" i="11"/>
  <c r="X62" i="11"/>
  <c r="AG65" i="11"/>
  <c r="K56" i="10"/>
  <c r="T49" i="11"/>
  <c r="W31" i="11"/>
  <c r="U69" i="11"/>
  <c r="T56" i="11"/>
  <c r="X47" i="11"/>
  <c r="T55" i="11"/>
  <c r="X53" i="11"/>
  <c r="Y66" i="11"/>
  <c r="V71" i="11"/>
  <c r="G73" i="10"/>
  <c r="W36" i="11"/>
  <c r="X52" i="11"/>
  <c r="Z71" i="11"/>
  <c r="G74" i="10"/>
  <c r="H74" i="10" s="1"/>
  <c r="X59" i="11"/>
  <c r="X51" i="11"/>
  <c r="W30" i="11"/>
  <c r="X58" i="11"/>
  <c r="X50" i="11"/>
  <c r="T48" i="11"/>
  <c r="T51" i="11"/>
  <c r="X57" i="11"/>
  <c r="X49" i="11"/>
  <c r="X48" i="11"/>
  <c r="Y64" i="11"/>
  <c r="V72" i="11"/>
  <c r="T50" i="11"/>
  <c r="X56" i="11"/>
  <c r="Y69" i="11"/>
  <c r="Z72" i="11"/>
  <c r="J73" i="11"/>
  <c r="K73" i="11" s="1"/>
  <c r="W44" i="11"/>
  <c r="X55" i="11"/>
  <c r="Y68" i="11"/>
  <c r="J74" i="11"/>
  <c r="K74" i="11" s="1"/>
  <c r="T71" i="10"/>
  <c r="N60" i="12"/>
  <c r="N59" i="12"/>
  <c r="P71" i="12"/>
  <c r="N51" i="12"/>
  <c r="N50" i="12"/>
  <c r="F74" i="12"/>
  <c r="N57" i="12"/>
  <c r="M37" i="12"/>
  <c r="N58" i="12"/>
  <c r="F73" i="12"/>
  <c r="N56" i="12"/>
  <c r="N55" i="12"/>
  <c r="N62" i="12"/>
  <c r="N54" i="12"/>
  <c r="Q37" i="12"/>
  <c r="I74" i="12"/>
  <c r="J74" i="12" s="1"/>
  <c r="K74" i="12" s="1"/>
  <c r="N61" i="12"/>
  <c r="N53" i="12"/>
  <c r="W45" i="11"/>
  <c r="W29" i="11"/>
  <c r="W43" i="11"/>
  <c r="W35" i="11"/>
  <c r="Q33" i="10"/>
  <c r="S36" i="11"/>
  <c r="W42" i="11"/>
  <c r="W34" i="11"/>
  <c r="W41" i="11"/>
  <c r="W33" i="11"/>
  <c r="W27" i="11"/>
  <c r="W32" i="11"/>
  <c r="AE36" i="11"/>
  <c r="R48" i="10"/>
  <c r="R57" i="10"/>
  <c r="R49" i="10"/>
  <c r="R47" i="10"/>
  <c r="R62" i="10"/>
  <c r="R54" i="10"/>
  <c r="S69" i="10"/>
  <c r="R61" i="10"/>
  <c r="R53" i="10"/>
  <c r="S68" i="10"/>
  <c r="R55" i="10"/>
  <c r="Q43" i="10"/>
  <c r="R60" i="10"/>
  <c r="R52" i="10"/>
  <c r="S67" i="10"/>
  <c r="Q40" i="10"/>
  <c r="R59" i="10"/>
  <c r="R51" i="10"/>
  <c r="S66" i="10"/>
  <c r="Q31" i="10"/>
  <c r="S64" i="10"/>
  <c r="Q35" i="10"/>
  <c r="R58" i="10"/>
  <c r="R50" i="10"/>
  <c r="S65" i="10"/>
  <c r="Q42" i="10"/>
  <c r="Q41" i="10"/>
  <c r="Q32" i="10"/>
  <c r="Q39" i="10"/>
  <c r="Q30" i="10"/>
  <c r="Q27" i="10"/>
  <c r="Q38" i="10"/>
  <c r="Q29" i="10"/>
  <c r="Q45" i="10"/>
  <c r="Q37" i="10"/>
  <c r="Q28" i="10"/>
  <c r="Q44" i="10"/>
  <c r="Q36" i="10"/>
  <c r="Q34" i="10"/>
  <c r="H48" i="11"/>
  <c r="G27" i="11"/>
  <c r="H27" i="11" s="1"/>
  <c r="K9" i="11"/>
  <c r="K24" i="11" s="1"/>
  <c r="H55" i="11"/>
  <c r="H36" i="11"/>
  <c r="H49" i="11"/>
  <c r="K37" i="11"/>
  <c r="H58" i="11"/>
  <c r="K60" i="11"/>
  <c r="H9" i="11"/>
  <c r="H24" i="11" s="1"/>
  <c r="H71" i="11"/>
  <c r="H72" i="11"/>
  <c r="H53" i="11"/>
  <c r="H56" i="11"/>
  <c r="H50" i="11"/>
  <c r="H66" i="11"/>
  <c r="H69" i="11"/>
  <c r="H51" i="11"/>
  <c r="K28" i="11"/>
  <c r="K54" i="11"/>
  <c r="K61" i="11"/>
  <c r="H64" i="11"/>
  <c r="K67" i="11"/>
  <c r="H54" i="11"/>
  <c r="H61" i="11"/>
  <c r="H33" i="11"/>
  <c r="H35" i="11"/>
  <c r="K38" i="11"/>
  <c r="K40" i="11"/>
  <c r="H47" i="11"/>
  <c r="J72" i="10"/>
  <c r="K72" i="10" s="1"/>
  <c r="H42" i="11"/>
  <c r="H59" i="11"/>
  <c r="H67" i="11"/>
  <c r="K65" i="11"/>
  <c r="J74" i="10"/>
  <c r="J73" i="10"/>
  <c r="K70" i="10"/>
  <c r="K63" i="10"/>
  <c r="K24" i="10"/>
  <c r="M27" i="11"/>
  <c r="N27" i="11" s="1"/>
  <c r="M47" i="11"/>
  <c r="N47" i="11" s="1"/>
  <c r="AB47" i="11" s="1"/>
  <c r="H70" i="12"/>
  <c r="H24" i="12"/>
  <c r="H63" i="12"/>
  <c r="R51" i="12"/>
  <c r="N24" i="11"/>
  <c r="N70" i="11"/>
  <c r="H63" i="10"/>
  <c r="H32" i="10"/>
  <c r="H70" i="10"/>
  <c r="R61" i="12"/>
  <c r="R58" i="12"/>
  <c r="S64" i="12"/>
  <c r="S65" i="12"/>
  <c r="R60" i="12"/>
  <c r="R50" i="12"/>
  <c r="T71" i="12"/>
  <c r="R59" i="12"/>
  <c r="R49" i="12"/>
  <c r="R57" i="12"/>
  <c r="S69" i="12"/>
  <c r="R47" i="12"/>
  <c r="R56" i="12"/>
  <c r="S68" i="12"/>
  <c r="R54" i="12"/>
  <c r="S67" i="12"/>
  <c r="R62" i="12"/>
  <c r="R53" i="12"/>
  <c r="S66" i="12"/>
  <c r="Q35" i="11"/>
  <c r="R55" i="12"/>
  <c r="F72" i="12"/>
  <c r="G72" i="12" s="1"/>
  <c r="P72" i="12" s="1"/>
  <c r="K32" i="12"/>
  <c r="AC77" i="11"/>
  <c r="P72" i="11"/>
  <c r="AH72" i="11" s="1"/>
  <c r="M40" i="10"/>
  <c r="H29" i="10"/>
  <c r="N60" i="10"/>
  <c r="H28" i="10"/>
  <c r="N52" i="10"/>
  <c r="O67" i="10"/>
  <c r="M41" i="10"/>
  <c r="M33" i="10"/>
  <c r="N61" i="10"/>
  <c r="N53" i="10"/>
  <c r="O68" i="10"/>
  <c r="M39" i="10"/>
  <c r="M31" i="10"/>
  <c r="N59" i="10"/>
  <c r="N51" i="10"/>
  <c r="O66" i="10"/>
  <c r="M38" i="10"/>
  <c r="M30" i="10"/>
  <c r="N58" i="10"/>
  <c r="N50" i="10"/>
  <c r="O65" i="10"/>
  <c r="M45" i="10"/>
  <c r="M37" i="10"/>
  <c r="N57" i="10"/>
  <c r="N49" i="10"/>
  <c r="P71" i="10"/>
  <c r="M44" i="10"/>
  <c r="M36" i="10"/>
  <c r="N56" i="10"/>
  <c r="N48" i="10"/>
  <c r="M43" i="10"/>
  <c r="M35" i="10"/>
  <c r="N47" i="10"/>
  <c r="N55" i="10"/>
  <c r="O64" i="10"/>
  <c r="M42" i="10"/>
  <c r="M34" i="10"/>
  <c r="N62" i="10"/>
  <c r="N54" i="10"/>
  <c r="O69" i="10"/>
  <c r="G72" i="10"/>
  <c r="H8" i="10"/>
  <c r="Q68" i="11"/>
  <c r="P27" i="11"/>
  <c r="Q67" i="11"/>
  <c r="Q52" i="11"/>
  <c r="P74" i="11"/>
  <c r="AH74" i="11" s="1"/>
  <c r="I72" i="12"/>
  <c r="J72" i="12" s="1"/>
  <c r="K60" i="12"/>
  <c r="K43" i="12"/>
  <c r="K39" i="12"/>
  <c r="K9" i="12"/>
  <c r="G27" i="12"/>
  <c r="N50" i="11"/>
  <c r="AB50" i="11" s="1"/>
  <c r="Q29" i="11"/>
  <c r="Q59" i="11"/>
  <c r="N57" i="11"/>
  <c r="AB57" i="11" s="1"/>
  <c r="Q44" i="11"/>
  <c r="N41" i="11"/>
  <c r="Q33" i="11"/>
  <c r="Q43" i="11"/>
  <c r="Q45" i="11"/>
  <c r="K66" i="12"/>
  <c r="K55" i="12"/>
  <c r="K57" i="12"/>
  <c r="K58" i="12"/>
  <c r="K53" i="12"/>
  <c r="K71" i="12"/>
  <c r="K47" i="12"/>
  <c r="K50" i="12"/>
  <c r="K37" i="12"/>
  <c r="K73" i="12"/>
  <c r="K27" i="12"/>
  <c r="K11" i="12"/>
  <c r="K35" i="12"/>
  <c r="K38" i="12"/>
  <c r="K54" i="12"/>
  <c r="K34" i="12"/>
  <c r="K45" i="12"/>
  <c r="K56" i="12"/>
  <c r="K62" i="12"/>
  <c r="K31" i="12"/>
  <c r="K42" i="12"/>
  <c r="K49" i="12"/>
  <c r="K59" i="12"/>
  <c r="K30" i="12"/>
  <c r="K65" i="12"/>
  <c r="K68" i="12"/>
  <c r="K69" i="12"/>
  <c r="Q64" i="11"/>
  <c r="Q47" i="11"/>
  <c r="Q32" i="11"/>
  <c r="Q28" i="11"/>
  <c r="Q48" i="11"/>
  <c r="Q12" i="11"/>
  <c r="Q55" i="11"/>
  <c r="Q53" i="11"/>
  <c r="Q56" i="11"/>
  <c r="Q73" i="11"/>
  <c r="Q36" i="11"/>
  <c r="Q49" i="11"/>
  <c r="Q71" i="11"/>
  <c r="Q38" i="11"/>
  <c r="Q51" i="11"/>
  <c r="Q54" i="11"/>
  <c r="Q58" i="11"/>
  <c r="Q11" i="11"/>
  <c r="Q31" i="11"/>
  <c r="Q42" i="11"/>
  <c r="Q62" i="11"/>
  <c r="Q66" i="11"/>
  <c r="Q69" i="11"/>
  <c r="G27" i="10"/>
  <c r="G10" i="10"/>
  <c r="H10" i="10" s="1"/>
  <c r="H6" i="10"/>
  <c r="K74" i="10" l="1"/>
  <c r="T74" i="10" s="1"/>
  <c r="K73" i="10"/>
  <c r="T73" i="10" s="1"/>
  <c r="K46" i="10"/>
  <c r="Z74" i="11"/>
  <c r="Y77" i="11"/>
  <c r="I83" i="11" s="1"/>
  <c r="K83" i="11" s="1"/>
  <c r="K75" i="11"/>
  <c r="V74" i="11"/>
  <c r="G74" i="11"/>
  <c r="H74" i="11" s="1"/>
  <c r="W77" i="11"/>
  <c r="I81" i="11" s="1"/>
  <c r="K81" i="11" s="1"/>
  <c r="Z73" i="11"/>
  <c r="Z77" i="11" s="1"/>
  <c r="V73" i="11"/>
  <c r="G73" i="11"/>
  <c r="H73" i="11" s="1"/>
  <c r="L83" i="11"/>
  <c r="N83" i="11" s="1"/>
  <c r="AA27" i="11"/>
  <c r="N46" i="11"/>
  <c r="T72" i="10"/>
  <c r="K75" i="10"/>
  <c r="AA41" i="11"/>
  <c r="S77" i="10"/>
  <c r="K63" i="11"/>
  <c r="H46" i="11"/>
  <c r="P74" i="10"/>
  <c r="H70" i="11"/>
  <c r="K46" i="11"/>
  <c r="K77" i="10"/>
  <c r="K79" i="10" s="1"/>
  <c r="H63" i="11"/>
  <c r="K70" i="11"/>
  <c r="M72" i="11"/>
  <c r="N72" i="11" s="1"/>
  <c r="AD72" i="11" s="1"/>
  <c r="K70" i="12"/>
  <c r="K24" i="12"/>
  <c r="Q24" i="11"/>
  <c r="K63" i="12"/>
  <c r="S77" i="12"/>
  <c r="K46" i="12"/>
  <c r="N63" i="11"/>
  <c r="Q70" i="11"/>
  <c r="Q63" i="11"/>
  <c r="H24" i="10"/>
  <c r="H72" i="12"/>
  <c r="T72" i="12"/>
  <c r="O77" i="12"/>
  <c r="F83" i="12" s="1"/>
  <c r="M77" i="12"/>
  <c r="F81" i="12" s="1"/>
  <c r="H27" i="12"/>
  <c r="H46" i="12" s="1"/>
  <c r="Q77" i="12"/>
  <c r="N77" i="12"/>
  <c r="F82" i="12" s="1"/>
  <c r="G73" i="12"/>
  <c r="P73" i="12" s="1"/>
  <c r="R77" i="12"/>
  <c r="G74" i="12"/>
  <c r="P74" i="12" s="1"/>
  <c r="S77" i="11"/>
  <c r="F81" i="11" s="1"/>
  <c r="U77" i="11"/>
  <c r="F83" i="11" s="1"/>
  <c r="T77" i="11"/>
  <c r="F82" i="11" s="1"/>
  <c r="AB77" i="11"/>
  <c r="X77" i="11"/>
  <c r="I82" i="11" s="1"/>
  <c r="K82" i="11" s="1"/>
  <c r="Q27" i="11"/>
  <c r="Q46" i="11" s="1"/>
  <c r="AA77" i="11"/>
  <c r="AE77" i="11"/>
  <c r="O81" i="11" s="1"/>
  <c r="AH77" i="11"/>
  <c r="AF77" i="11"/>
  <c r="O82" i="11" s="1"/>
  <c r="M73" i="11"/>
  <c r="N73" i="11" s="1"/>
  <c r="O77" i="10"/>
  <c r="H72" i="10"/>
  <c r="P72" i="10"/>
  <c r="H73" i="10"/>
  <c r="P73" i="10"/>
  <c r="N77" i="10"/>
  <c r="H27" i="10"/>
  <c r="H46" i="10" s="1"/>
  <c r="M27" i="10"/>
  <c r="M77" i="10" s="1"/>
  <c r="F81" i="10" s="1"/>
  <c r="R77" i="10"/>
  <c r="Q77" i="10"/>
  <c r="M74" i="11"/>
  <c r="N74" i="11" s="1"/>
  <c r="AD74" i="11" s="1"/>
  <c r="Q74" i="11"/>
  <c r="Q72" i="11"/>
  <c r="K72" i="12"/>
  <c r="K75" i="12" s="1"/>
  <c r="H75" i="11" l="1"/>
  <c r="H77" i="11" s="1"/>
  <c r="H79" i="11" s="1"/>
  <c r="Q81" i="11"/>
  <c r="L81" i="11"/>
  <c r="N81" i="11" s="1"/>
  <c r="Q82" i="11"/>
  <c r="L82" i="11"/>
  <c r="N82" i="11" s="1"/>
  <c r="H83" i="12"/>
  <c r="I83" i="12"/>
  <c r="K83" i="12" s="1"/>
  <c r="H82" i="12"/>
  <c r="I82" i="12"/>
  <c r="K82" i="12" s="1"/>
  <c r="H81" i="12"/>
  <c r="I81" i="12"/>
  <c r="K81" i="12" s="1"/>
  <c r="O84" i="11"/>
  <c r="AD73" i="11"/>
  <c r="AD77" i="11" s="1"/>
  <c r="I84" i="11"/>
  <c r="K84" i="11" s="1"/>
  <c r="H82" i="11"/>
  <c r="I82" i="10"/>
  <c r="K82" i="10" s="1"/>
  <c r="H81" i="11"/>
  <c r="I81" i="10"/>
  <c r="K81" i="10" s="1"/>
  <c r="H83" i="11"/>
  <c r="I83" i="10"/>
  <c r="K83" i="10" s="1"/>
  <c r="K77" i="11"/>
  <c r="K79" i="11" s="1"/>
  <c r="Q75" i="11"/>
  <c r="Q77" i="11" s="1"/>
  <c r="K77" i="12"/>
  <c r="K79" i="12" s="1"/>
  <c r="H75" i="10"/>
  <c r="H77" i="10" s="1"/>
  <c r="H79" i="10" s="1"/>
  <c r="D79" i="10" s="1"/>
  <c r="N75" i="11"/>
  <c r="N77" i="11" s="1"/>
  <c r="N79" i="11" s="1"/>
  <c r="H74" i="12"/>
  <c r="T74" i="12"/>
  <c r="H73" i="12"/>
  <c r="T73" i="12"/>
  <c r="P77" i="12"/>
  <c r="F84" i="12" s="1"/>
  <c r="V77" i="11"/>
  <c r="F84" i="11" s="1"/>
  <c r="AG77" i="11"/>
  <c r="H81" i="10"/>
  <c r="F82" i="10"/>
  <c r="H82" i="10" s="1"/>
  <c r="F83" i="10"/>
  <c r="H83" i="10" s="1"/>
  <c r="P77" i="10"/>
  <c r="T77" i="10"/>
  <c r="O83" i="11" l="1"/>
  <c r="Q83" i="11" s="1"/>
  <c r="T77" i="12"/>
  <c r="Q84" i="11"/>
  <c r="L84" i="11"/>
  <c r="N84" i="11" s="1"/>
  <c r="H84" i="11"/>
  <c r="I84" i="10"/>
  <c r="K84" i="10" s="1"/>
  <c r="F84" i="10"/>
  <c r="H84" i="10" s="1"/>
  <c r="H75" i="12"/>
  <c r="H77" i="12" s="1"/>
  <c r="H79" i="12" s="1"/>
  <c r="D79" i="12" s="1"/>
  <c r="Q79" i="11"/>
  <c r="D79" i="11" s="1"/>
  <c r="H84" i="12" l="1"/>
  <c r="I84" i="12"/>
  <c r="K84" i="12" s="1"/>
</calcChain>
</file>

<file path=xl/sharedStrings.xml><?xml version="1.0" encoding="utf-8"?>
<sst xmlns="http://schemas.openxmlformats.org/spreadsheetml/2006/main" count="492" uniqueCount="191">
  <si>
    <t xml:space="preserve">Detaljplan: Campusängarna </t>
  </si>
  <si>
    <t xml:space="preserve">Projektnamn/Byggherre: </t>
  </si>
  <si>
    <t>Kvarter 1</t>
  </si>
  <si>
    <t>Kvarter 2</t>
  </si>
  <si>
    <t>YTOR</t>
  </si>
  <si>
    <t>BERÄKNINGSFAKTOR</t>
  </si>
  <si>
    <t>BERÄKNINGSYTA (kvm per st)</t>
  </si>
  <si>
    <t>ANTAL</t>
  </si>
  <si>
    <t>TOTAL YTA (KVM)</t>
  </si>
  <si>
    <t>EKOEFFEKTIV YTA</t>
  </si>
  <si>
    <t>Bevarad naturmark</t>
  </si>
  <si>
    <t>Växtbädd &gt;800 mm djup (träd)</t>
  </si>
  <si>
    <t>Västbädd 600-800 mm djup (löpmeter buskar 2,5m bred)</t>
  </si>
  <si>
    <t>Växtbädd 600-800 mm djup (löpmeter häck 1,5m bred)</t>
  </si>
  <si>
    <t>Växtbädd 200-600 mm djup (kvm gräs/äng)</t>
  </si>
  <si>
    <t>Grönska på väggar (möjligt)</t>
  </si>
  <si>
    <t>Grönska på murar (1,5 m höga / löpmeter)</t>
  </si>
  <si>
    <t>Befintliga stora träd, stamomfång &gt; 100 cm</t>
  </si>
  <si>
    <t xml:space="preserve">Befintliga träd stamomfång &gt;30 cm </t>
  </si>
  <si>
    <t>Nya träd stamomfång &gt;30 cm</t>
  </si>
  <si>
    <t>Nya mellanstora träd stamomfång 20-30 cm</t>
  </si>
  <si>
    <t xml:space="preserve">Nya små träd stamomfång 16-20 cm </t>
  </si>
  <si>
    <t>Buskage 2,5m breda (löpmeter)</t>
  </si>
  <si>
    <t>Häck 1,5 m bred (löpmeter)</t>
  </si>
  <si>
    <t xml:space="preserve">Hårdgjorda ytor med hög genomsläpplighet - gräsarmering </t>
  </si>
  <si>
    <t>Hårdgjorda ytor med hög genomsläpplighet - grus,sand mm</t>
  </si>
  <si>
    <t>Hårdgjorda ytor med viss genomsläpplighet - plattytor med fogar</t>
  </si>
  <si>
    <t>Täta ytor</t>
  </si>
  <si>
    <t>Kvarter 3</t>
  </si>
  <si>
    <t>KVALITÉER</t>
  </si>
  <si>
    <t>S</t>
  </si>
  <si>
    <t>B</t>
  </si>
  <si>
    <t>K</t>
  </si>
  <si>
    <t>L</t>
  </si>
  <si>
    <t>Sociala värden</t>
  </si>
  <si>
    <t>Plana öppna gräsytor (minst 10x15m2) för social aktivitet</t>
  </si>
  <si>
    <t xml:space="preserve">Övriga gräsytor, mindre än 10x15m eller ej plana. </t>
  </si>
  <si>
    <t xml:space="preserve">Odlingsytor </t>
  </si>
  <si>
    <t>Tak, terrasser och växthus för odling</t>
  </si>
  <si>
    <t>Gemensamma takterasser</t>
  </si>
  <si>
    <t>Äng, blomsterprakt i fältskiktet</t>
  </si>
  <si>
    <t xml:space="preserve">Buskage upplevelsevärden (löpmeter 2,5m bred plantering) </t>
  </si>
  <si>
    <t xml:space="preserve">Häckplantering upplevelsevärden (löpmeter 1,5m bred plantering) </t>
  </si>
  <si>
    <t>Buskar med ätliga bär och frukter (löpmeter plantering)</t>
  </si>
  <si>
    <t>Träd, upplevelsevärden</t>
  </si>
  <si>
    <t xml:space="preserve">Karaktärsträd (asp och lönn). </t>
  </si>
  <si>
    <t>Fruktträd och blommande träd</t>
  </si>
  <si>
    <t>Pergolor / spaljeer</t>
  </si>
  <si>
    <t>Anlagd lekplats med naturliga inslag av bärbuskar och löst material</t>
  </si>
  <si>
    <t xml:space="preserve">Habitatstärkande åtgärder, upplevelsevärden </t>
  </si>
  <si>
    <t>Uteplats med utsikt över grönområde</t>
  </si>
  <si>
    <t>Vattenspeglar</t>
  </si>
  <si>
    <t>Biologiskt tillgängliga permanenta vattenytor - upplevelsevärden</t>
  </si>
  <si>
    <t>Fontäner / vattenlek</t>
  </si>
  <si>
    <t>Biologisk mångfald</t>
  </si>
  <si>
    <t xml:space="preserve">Äng, diversitet i fältskiktet </t>
  </si>
  <si>
    <t>Naturligt förekommande arter vid plantering av träd (5mx5m)</t>
  </si>
  <si>
    <t xml:space="preserve">Naturligt förekommande buskar </t>
  </si>
  <si>
    <t>Naturligt förekommande häckar</t>
  </si>
  <si>
    <t>Murar med häng- eller klätterväxter (1,5m höga)</t>
  </si>
  <si>
    <t>Fjärilsrabatt med mycket blommande perenner</t>
  </si>
  <si>
    <t>Bärbuskar (löpmeter)</t>
  </si>
  <si>
    <t>Äldre, grova träd stamomfång &gt; 100 cm</t>
  </si>
  <si>
    <t>Karaktärsträd, asp, lönn</t>
  </si>
  <si>
    <t xml:space="preserve">Träd som bär frukt eller ger nötter </t>
  </si>
  <si>
    <t>Holkar, bikupor</t>
  </si>
  <si>
    <t>Baggholkar och faunadepåer</t>
  </si>
  <si>
    <t>Habitatstärkande åtgärder för särskilt utpekade arter, rishögar</t>
  </si>
  <si>
    <t>Biologiskt tillgängliga permanenta vattenytor</t>
  </si>
  <si>
    <t>Ytvattensamlingar, fuktstråk med tillfälligt vatten</t>
  </si>
  <si>
    <t>Koppling till existerande grön- och blåstruktur utanför området</t>
  </si>
  <si>
    <t>Lokalklimat</t>
  </si>
  <si>
    <t>Träd placerade för att ge lövskugga på vistelseytor</t>
  </si>
  <si>
    <t>Pergolor, lövgångar mm som ger lövskugga på vistelseytor</t>
  </si>
  <si>
    <t>Flerskiktad markgrönska (ytor med gräs+busk+träd)</t>
  </si>
  <si>
    <t>Vattensamlingar för torrperioder</t>
  </si>
  <si>
    <t>Uppsamling av regnvatten för bevattning</t>
  </si>
  <si>
    <t>Träd planterade för vindskydd</t>
  </si>
  <si>
    <t>Luftrening</t>
  </si>
  <si>
    <t>Befintliga och nya träd</t>
  </si>
  <si>
    <t>Vegetationsklädd mark</t>
  </si>
  <si>
    <t>Grönska på väggar</t>
  </si>
  <si>
    <t>Grönska på murar</t>
  </si>
  <si>
    <t>Total summa (eko-effektiv yta):</t>
  </si>
  <si>
    <t>Hela tomtens yta:</t>
  </si>
  <si>
    <t>m2</t>
  </si>
  <si>
    <t>Uppnådd faktor i snitt: (minst 0,65)</t>
  </si>
  <si>
    <t xml:space="preserve"> </t>
  </si>
  <si>
    <t>Balansräkning:</t>
  </si>
  <si>
    <t>Uppnått antal:</t>
  </si>
  <si>
    <t xml:space="preserve"> Max antal:</t>
  </si>
  <si>
    <t>% :</t>
  </si>
  <si>
    <t>S = Sociala värden</t>
  </si>
  <si>
    <t>B = Biologisk mångfald</t>
  </si>
  <si>
    <t>K = Lokalklimat</t>
  </si>
  <si>
    <t>L = Luftrening</t>
  </si>
  <si>
    <t>Kvarter 4</t>
  </si>
  <si>
    <t>Kvarter 5</t>
  </si>
  <si>
    <t>Kvarter 6</t>
  </si>
  <si>
    <t>Äng, blomsterprakt i fältskiktet 3,5m bred</t>
  </si>
  <si>
    <t>Bärbuskar</t>
  </si>
  <si>
    <t>Kvarter 7</t>
  </si>
  <si>
    <t>Kvarter 8</t>
  </si>
  <si>
    <t>Växtbädd 200-600 mm djup (kvm gräs+äng)</t>
  </si>
  <si>
    <t>Grönska på väggar, förväntad täckning 5 år</t>
  </si>
  <si>
    <t>Uppnådd faktor i snitt: (minst 0,4)</t>
  </si>
  <si>
    <t>BESKRIVNING</t>
  </si>
  <si>
    <t xml:space="preserve">Befintlig naturmark, med bevarad vegetation minst 50 kvm. Minst 3 träd på ytan. Träden ska ges goda förutsättningar att överleva. </t>
  </si>
  <si>
    <t>Växtbädd &gt;800 mm djup</t>
  </si>
  <si>
    <t>Konventionell Växtbädd. Endast jord. Träd får räknas i denna växtbädd</t>
  </si>
  <si>
    <t>Växtbädd 600-800 mm djup</t>
  </si>
  <si>
    <t>Konventionell Växtbädd med jord. Buskträd och mindre prydnadsträd får räknas i denna växtbädd.</t>
  </si>
  <si>
    <t>Växtbädd 200-600 mm djup</t>
  </si>
  <si>
    <t>Kläng- och klätterväxter med eller utan stöd, jordfickor med växter, pergolor och murar med växtlighet.Ytan räknas för den del av väggen upp till högst 10 meters höjd, som inom loppet av 5 år kan förväntas bli övervuxen. En klängande växt som kräver stöd kan bara täcka den yta
där det fi nns stöd monterat. En självklättrande växt beräknas täcka alla ytor inom den bredd
som de planterade plantorna kan förväntas täcka (detta är artberoende), exklusive fönsterytor.</t>
  </si>
  <si>
    <t>Krav på täckningsyta och livslängd? Det bör följas upp och det bör också finnas förhållningssätt om grönskan på murarna dör. Livslängden bör minst vara 5 år.</t>
  </si>
  <si>
    <t>Befintliga stora träd &gt;100 cm</t>
  </si>
  <si>
    <t>Träd med stamdiameter &gt;30 cm som inte förväntas att bli avverkat inom 15 år räknas</t>
  </si>
  <si>
    <t xml:space="preserve">Befintliga träd &gt;30 cm </t>
  </si>
  <si>
    <t>Träd med stamdiameter 15-30 cm som inte förväntas att bli avverkat inom 15 år räknas.</t>
  </si>
  <si>
    <t>Nya stora träd (stam &gt;30 cm)</t>
  </si>
  <si>
    <t>Träd med stamomfång &gt;30 cm. Räknas endast om växtvädden är &gt;800 mm.</t>
  </si>
  <si>
    <t>Nya mellanstora träd (stam 20-30 cm)</t>
  </si>
  <si>
    <t>Träd med stamomfång 20-30 cm. Räknas endast om växtvädden är &gt;800 mm.</t>
  </si>
  <si>
    <t>Nya små träd (stam 16-20 cm)</t>
  </si>
  <si>
    <t>Träd med stamomfång 10-20 cm. Räknas endast om växtvädden är &gt;800 mm.</t>
  </si>
  <si>
    <t xml:space="preserve">Ytan som buskarna upptar räknas. Växtbäddens uppbyggnad ska ha förutsättningar att ge buskarna god och långsiktigt utveckling. </t>
  </si>
  <si>
    <t>Krav på minsta häckmeter?</t>
  </si>
  <si>
    <t xml:space="preserve"> Armering av giftfritt material med minst 50% hålrum exempelvis gräsarmerad betong. Överbyggnaden ska vara genomsläpplig och dränerad. </t>
  </si>
  <si>
    <t xml:space="preserve">Yta med minst 30% hålrum exempelvis grus, singel, sand, öppen asfalt, konstgräs, genomsläppliga gummiytor, växtarmering, natursten m.m. Överbyggnaden ska vara genomsläpplig och dränerad. </t>
  </si>
  <si>
    <t>Traditionellt lagda hårdgjorda ytor av gatsten, betongsten plattor, marktegel eller klinker med &gt;3 mm bred fog</t>
  </si>
  <si>
    <t>Avser takytor, asfalt, betong, täta betongstensytor som inte har någon nämnvärd infiltrerande förmåga för dagvatten. Vatten från dessa ytor kan dock räknas om det magasineras eller leds ut på andra ytor för dagvattenhantering. Se vidare under dagvattenkvaliteter.</t>
  </si>
  <si>
    <t xml:space="preserve">Gräsytor utformade så att de är användbara för bollspel och lek </t>
  </si>
  <si>
    <t>Lekbar vegetation i anslutning till lekutrustning</t>
  </si>
  <si>
    <t>Vegetation i kombination med objekt som uppmuntrar till lek och utforskande, exempelvis klätterträd+rep, bärbuskar+urgröpta stubbar, busklabyrint+balansbro eller höggräs i ränna+hoppstenar. Genomsläpplig mark. &gt;75 kvm.</t>
  </si>
  <si>
    <t>Samlad odling för gården i marknivå eller tak utomhus som skapar möten och odlarglädje. Ytan på minst 5 kvm ska vara avsedd och förberedd för odling för att räknas. Vattenanslutning och yta för växthantering ska finnas att tillgå.</t>
  </si>
  <si>
    <t>Tak, balkonger, terrasser och växthus för odling</t>
  </si>
  <si>
    <t>Växthus och orangeri ger utökad möjlighet till odling och bidrar till odllarglädje. De ska vara förberedda förodling och hantering av växter. Anslutning till vatten ska finnas. De ska vara förberedda förodling och hantering av växter. Anslutning till vatten ska finnas. &gt;500mm djup växtbädd ska vara iordningställd. Växthus ska ha anslutning till vatten.</t>
  </si>
  <si>
    <t>Gemensamma gröna takterasser</t>
  </si>
  <si>
    <t xml:space="preserve">Möjligheten att komma upp på taken och njuta av utsikt och kvällssol har stora kvaliteter. Att tillgängliggöra taken för gemensam vistelse för alla boende i huset har stora kvaliteter.
Takterassen skall upplevas grönskande och ligga intill ett grönt tak. För att få räkna tilläggsfaktorn ska det fi nnas minst 50 kvm gröna tak med &gt;300 mm djup växtbädd alternativt 50 kvm med planteringsbäddar i direkt anslutning till takterassen. Tilläggsfaktorn räknas för terrassens yta exklusive planteringar och gröna tak. </t>
  </si>
  <si>
    <t>Blomsterprakt i fältskiktet</t>
  </si>
  <si>
    <t>Antal kvm plantering med perenner, örter och lökväxter i samma växtbädd räknas oavsett deras värde för biodiversitet. Går att kombinera med andra kvaliteter på samma yta.</t>
  </si>
  <si>
    <t xml:space="preserve">Buskar och häckar bidrar till rumslighet, skönhet och upplevelse av
årstidsväxlingar. </t>
  </si>
  <si>
    <t>Buskar med ätliga bär och frukter</t>
  </si>
  <si>
    <t>Ätliga frukter och bär uppskattas mycket, inte minst av barn. Blommor och bär drar till sig insekter, fjärilar och fåglar vilket bidrar till en variation av upplevelser</t>
  </si>
  <si>
    <t>Beräknas som schablonarea på 25 kvm per träd. Träd har mycket stor betydelse för gårdens karaktär. Träd
bidrar på många olika sätt till att öka gårdarnas vistelsevärden och upplevelse av årstidsväxlingar.</t>
  </si>
  <si>
    <t>Beskrivning av vad som menas som ahr betydlese för sociala värden?</t>
  </si>
  <si>
    <t xml:space="preserve">Fruktträd och andra prydnadsträd med värdefull blomning och andra skönhetsvärden. Blommor och frukt drar till sig insekter, fjärilar och fåglar vilket bidrar till variation av upplevelser. Ätliga frukter och bär uppskattas mycket, inte minst av barn. Poäng ges för fruktträd och för andra
blommande träd med stamomfång &gt;20–22 cm. Beräknas som schablonarea på 40 kvm per träd. </t>
  </si>
  <si>
    <t>Pergolor och dylikt</t>
  </si>
  <si>
    <t>Ytan räknas för antal kvm pergola eller motsvarande konstruktion. För vertikala konstruktioner räknas vertikal yta som kan bära klätterväxter och annan växtlighet upp till 5m</t>
  </si>
  <si>
    <t>Klätterträd enligt artlista och specifikation</t>
  </si>
  <si>
    <t>Klätterträd  kan vara ett landmärke för barn och uppmuntra till lek och möten. Både nya och befintliga träd som uppfyller kraven räknas. Tilläggsfaktorn räknas för en planteringsyta av 25 kvm per träd. På enstammiga träd räknas endast träd med lågt sittande (max 1m över mark) kraftiga grenar som behålls. Kraven gäller för både nya och befintliga träd där man på nya träd bedömer grovheten på grenar i förhållande till stammen. Nya träd ska vara minst 3 ggr omplanterade. Flerstammiga exemplar tillåts breda ut sig och även där bör kraftiga grenar spraras. Grenvinkeln ska helst vara &gt;45°. För nya träd ska arter och sorter ska vara utvalda av landskapsarkitekt i syfte att skapa klätterträd. Även träd som lutar eller växter snett, tillräckligt för att tillåta klättring, räknas. Exempel på trädsläkten som rekommenderas är Malus, Salix, Betula, Prunus, Pinus och Acer.</t>
  </si>
  <si>
    <t>Habitatstärkande åtgärder, upplevelsevärden</t>
  </si>
  <si>
    <t xml:space="preserve">Upplevelsevärdet, det sociala och pedagogiska värdet av att uppleva och sköta habitatstärkande åtgärd, se åtgärder under biologisk mångfald. Varje enskilt element räknas som motsvarande en yta av 25 kvm om inget annat anges. Max 10 element får räknas per gård. </t>
  </si>
  <si>
    <t>Beskrivning?</t>
  </si>
  <si>
    <t xml:space="preserve">Vattenspeglar </t>
  </si>
  <si>
    <t>Äng</t>
  </si>
  <si>
    <t>Oklippt gräsyta som klipps max 1 gång per år eller anlagd väldränerad yta med näringsfattig jord insådd med ängsfröblandning. Minst (25) kvm för att få räknas.</t>
  </si>
  <si>
    <t>Anlagd flerskiktad vegetation med rabatt, buskskikt och trädskikt</t>
  </si>
  <si>
    <t>Vegetationsytor med varierande fältskickt, buskskickt och trädskickt i sammanhållen växtbädd &gt;50kvm, planteringsavstånd för träd och buskar &lt;2,5 m.</t>
  </si>
  <si>
    <t>Diversitet i fältskiktet</t>
  </si>
  <si>
    <t>Diversitet i fältskiktet inom en viss grönyta ger tilläggspoäng men ställer samtidigt högre krav på skötseln. Anläggning och skötsel som gynnar biologisk mångfald, exempelvis äng, perennrabatt eller naturlik plantering. Minst sju arter i fältskiktet för att räknas.</t>
  </si>
  <si>
    <t>Naturligt arturval</t>
  </si>
  <si>
    <t>Ytor med stort inslag av växtarter i fältskiktet som ingår eller stödjer det omgivande lokala området. Av dessa skall minst 80 % komma från växtlistan (se separat artlista i bilagor). Ytan kan kombineras med fjärilsrabatt och diversitet i fältskiktet för att gynna multifunktionella ytor.</t>
  </si>
  <si>
    <t xml:space="preserve">Krav och beskrivning? </t>
  </si>
  <si>
    <t>Fjärilsrabatt</t>
  </si>
  <si>
    <t>Rabattplanteringar med flertalet örter eller perenner som attraherar fjärilar, till exempel kryddväxter med nektarrika blommor. Får ej räknas för till exempel ängsytor. Kan inte kombineras med diversitet i fältskikt men med naturligt arturval.</t>
  </si>
  <si>
    <t>Bärande buskar</t>
  </si>
  <si>
    <t>Busksorter vilka ger bär som uppskattas av fågellivet t ex aronia, svartvinbär, röda vinbär ect. Ytan räknas för det antal kvm som buskaget upptar. Solitära buskar (= buskar som står ensamma samt blir högre än 2,5 m) räknas för en yta av 15 kvm</t>
  </si>
  <si>
    <t>Befintliga lövträd och äldre tallar med stamdiameter 100 cm som förväntas överleva mer än 10 år</t>
  </si>
  <si>
    <t>Karaktärsträd</t>
  </si>
  <si>
    <t>Extra poäng för äldre träd som har håligheter med ansamlingar av mulm eller specifik individ som värderats som speciellt bevaransvärt av ekolog.</t>
  </si>
  <si>
    <t xml:space="preserve">Träd som ger bär, frukt eller ger nötter </t>
  </si>
  <si>
    <t>Trädarter med bär som uppskattas av fåglar, exempelvis rönn, oxbär, körsbär.</t>
  </si>
  <si>
    <t>Holkar och kupor för utpekade arter</t>
  </si>
  <si>
    <t>Avser holkar anpassade för till specifika fåglar och fladdermöss samt bikupor för regionala bin samt insektshotell. Bör finnas av olika modeller som passar olika fågelarter. Specialtillverkade träholkar med födomaterial för regionala insekter. Max 5 per gård. Insektshotellen kan kombineras med fauandepåer om den döda veden har insektshål eller att träden borras med olika dimensioner</t>
  </si>
  <si>
    <t>Faunadepåer, habitatstärkande åtgärder och kompost</t>
  </si>
  <si>
    <t>Döda stockar från gamla träd exempelvis sälg, asp och tall. Lämpliga arter väljs beroende på karaktärshabitat. Veden är under sina olika stadier av nedbrytning viktig för bland annat vedlevande insekter och svampar. Lokala träd som av andra skäl ändå avverkas används med fördel som faunadepåer.  Även öppen grönkompost, vintervila för insekter och igelkottar.</t>
  </si>
  <si>
    <t>Anläggande av permanenta småvatten bidrar till ett rikare djurliv (insekter, fåglar med flera arter) på en gård. Detta kan vara särskilt värdefullt inom områden viktiga för våtmarkslevande arter. Yta räknas för antal kvm som någon gång under året står under vatten. Vattenytorna bidrar starkt till den biologiska mångfalden i de
områden som är viktiga för våtmarkslevande arter. Biologiska dammar och småvatten speciellt utformade med hänsyn till groddjur. Ledstråk för groddjur. Ledstråk är specialutformade kanter som hindrar groddjuren att klättra över vägar och istället leder dem till lämpliga groddjurspassager. Längd på ledstråk x 2,0 får räknas.</t>
  </si>
  <si>
    <t>Vegetationsytor inne på gården som håller vatten tillfälligt under delar av sommarhalvåret, upp till 6 månader. Yta räknas för antal kvm som under vissa perioder, ofta eller sällan, står under vatten.</t>
  </si>
  <si>
    <t>Koppling till existerande grön- och blåstruktur.</t>
  </si>
  <si>
    <t xml:space="preserve">Gården får en större nytta som en del av ett större sammanhang. Den minst 5m bred gröna remsa, ej klippt gräs, som ansluter mellan gårdens grönska och dikt an till allmänn platsmark får räknas.  </t>
  </si>
  <si>
    <t>Träd, pergolor, lövgångar mm som ger lövskugga på vistelseytor</t>
  </si>
  <si>
    <t>Små barn behöver skydd från solen och löv ger ett grönt tak under de årstidet det behövs som mest. Poäng räknas för kvm skuggad lekyta upp till 60%. Exemepl på objekt som räknas är träd, buskar, pergolor och lövgångar</t>
  </si>
  <si>
    <t xml:space="preserve">Vegetationsytor med buskskickt och trädskickt i sammanhållen växtbädd &gt;50kvm, planteringsavstånd för träd och buskar &lt;2,5 m. Ytan ska innehålla både vintergrönt och lövfällande växter. Placeras så att den skyddar människor mot vind. </t>
  </si>
  <si>
    <t>Vindskyddande häckar</t>
  </si>
  <si>
    <t>Häckar över 1m höga som placeras så att den skyddar människor mot vind.</t>
  </si>
  <si>
    <t>Uppsamling av regnvatten för bevattning/ Uppsamling av vatten för torrperioder</t>
  </si>
  <si>
    <t>Magasin för uppsamling av dagvatten med anslutning till bevattningsanläggning eller damm så att vatten kan nyttjas under torrperioder. Den avvattnade ytan beräknas förutsatt att magasinet rymmer 20 l/kvm avvattnad yta.</t>
  </si>
  <si>
    <t>Träd som ger vindskydd</t>
  </si>
  <si>
    <t>Behov av vindskydd och vinddämpande lövverk ger ett behagligare klimat speciellt i vindutsatta lägen. För att
poäng ska få räknas krävs att lekplats och/eller gemensam uteplats har vindskyddande växtlighet. Max 50 % yta på en gård får räknas.</t>
  </si>
  <si>
    <t>Krav, beskrivning?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</si>
</sst>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52">
    <font>
      <sz val="11"/>
      <color theme="1"/>
      <name val="Calibri"/>
      <family val="2"/>
      <scheme val="minor"/>
    </font>
    <font>
      <sz val="11"/>
      <color theme="1"/>
      <name val="Calibri"/>
      <family val="2"/>
      <scheme val="minor"/>
    </font>
    <font>
      <sz val="10"/>
      <name val="Arial"/>
      <family val="2"/>
    </font>
    <font>
      <sz val="10"/>
      <name val="Gill Sans MT"/>
      <family val="2"/>
    </font>
    <font>
      <sz val="24"/>
      <name val="Gill Sans MT"/>
      <family val="2"/>
    </font>
    <font>
      <sz val="20"/>
      <name val="Gill Sans MT"/>
      <family val="2"/>
    </font>
    <font>
      <sz val="10"/>
      <name val="Stockholm Type Regular"/>
      <family val="3"/>
    </font>
    <font>
      <b/>
      <sz val="18"/>
      <name val="Gill Sans MT"/>
      <family val="2"/>
    </font>
    <font>
      <b/>
      <sz val="12"/>
      <color indexed="17"/>
      <name val="Gill Sans MT"/>
      <family val="2"/>
    </font>
    <font>
      <b/>
      <sz val="12"/>
      <name val="Gill Sans MT"/>
      <family val="2"/>
    </font>
    <font>
      <sz val="12"/>
      <name val="Gill Sans MT"/>
      <family val="2"/>
    </font>
    <font>
      <sz val="10"/>
      <color theme="0"/>
      <name val="Arial"/>
      <family val="2"/>
    </font>
    <font>
      <sz val="12"/>
      <color theme="0"/>
      <name val="Gill Sans MT"/>
      <family val="2"/>
    </font>
    <font>
      <b/>
      <sz val="10"/>
      <name val="Gill Sans MT"/>
      <family val="2"/>
    </font>
    <font>
      <b/>
      <sz val="12"/>
      <color theme="0"/>
      <name val="Gill Sans MT"/>
      <family val="2"/>
    </font>
    <font>
      <b/>
      <sz val="12"/>
      <color indexed="48"/>
      <name val="Gill Sans MT"/>
      <family val="2"/>
    </font>
    <font>
      <b/>
      <sz val="12"/>
      <color rgb="FFFFD02D"/>
      <name val="Gill Sans MT"/>
      <family val="2"/>
    </font>
    <font>
      <b/>
      <sz val="12"/>
      <color theme="6"/>
      <name val="Gill Sans MT"/>
      <family val="2"/>
    </font>
    <font>
      <b/>
      <sz val="12"/>
      <color theme="0" tint="-0.499984740745262"/>
      <name val="Gill Sans MT"/>
      <family val="2"/>
    </font>
    <font>
      <b/>
      <sz val="12"/>
      <color rgb="FF684839"/>
      <name val="Gill Sans MT"/>
      <family val="2"/>
    </font>
    <font>
      <b/>
      <sz val="20"/>
      <color rgb="FFFFD02D"/>
      <name val="Gill Sans MT"/>
      <family val="2"/>
    </font>
    <font>
      <sz val="18"/>
      <name val="Gill Sans MT"/>
      <family val="2"/>
    </font>
    <font>
      <b/>
      <sz val="12"/>
      <color rgb="FFC58A00"/>
      <name val="Gill Sans MT"/>
      <family val="2"/>
    </font>
    <font>
      <b/>
      <sz val="20"/>
      <color rgb="FF97AC1E"/>
      <name val="Gill Sans MT"/>
      <family val="2"/>
    </font>
    <font>
      <b/>
      <sz val="20"/>
      <color theme="0" tint="-0.499984740745262"/>
      <name val="Gill Sans MT"/>
      <family val="2"/>
    </font>
    <font>
      <b/>
      <sz val="12"/>
      <color theme="0" tint="-0.34998626667073579"/>
      <name val="Gill Sans MT"/>
      <family val="2"/>
    </font>
    <font>
      <b/>
      <sz val="20"/>
      <color rgb="FF684839"/>
      <name val="Gill Sans MT"/>
      <family val="2"/>
    </font>
    <font>
      <b/>
      <sz val="12"/>
      <color rgb="FF634844"/>
      <name val="Gill Sans MT"/>
      <family val="2"/>
    </font>
    <font>
      <b/>
      <sz val="12"/>
      <color indexed="53"/>
      <name val="Gill Sans MT"/>
      <family val="2"/>
    </font>
    <font>
      <b/>
      <i/>
      <sz val="14"/>
      <name val="Gill Sans MT"/>
      <family val="2"/>
    </font>
    <font>
      <b/>
      <sz val="20"/>
      <name val="Gill Sans MT"/>
      <family val="2"/>
    </font>
    <font>
      <sz val="10"/>
      <color rgb="FFFFD02D"/>
      <name val="Arial"/>
      <family val="2"/>
    </font>
    <font>
      <b/>
      <sz val="12"/>
      <color rgb="FF97AC1E"/>
      <name val="Gill Sans MT"/>
      <family val="2"/>
    </font>
    <font>
      <sz val="10"/>
      <color rgb="FF97AC1E"/>
      <name val="Arial"/>
      <family val="2"/>
    </font>
    <font>
      <sz val="10"/>
      <color theme="0" tint="-0.499984740745262"/>
      <name val="Arial"/>
      <family val="2"/>
    </font>
    <font>
      <sz val="10"/>
      <color rgb="FF684839"/>
      <name val="Arial"/>
      <family val="2"/>
    </font>
    <font>
      <b/>
      <sz val="10"/>
      <name val="Arial"/>
      <family val="2"/>
    </font>
    <font>
      <b/>
      <sz val="12"/>
      <color rgb="FFFF0000"/>
      <name val="Gill Sans MT"/>
      <family val="2"/>
    </font>
    <font>
      <b/>
      <sz val="12"/>
      <color rgb="FFFFC000"/>
      <name val="Gill Sans MT"/>
      <family val="2"/>
    </font>
    <font>
      <sz val="10"/>
      <color rgb="FFFFC000"/>
      <name val="Gill Sans MT"/>
      <family val="2"/>
    </font>
    <font>
      <sz val="10"/>
      <color rgb="FFFFC000"/>
      <name val="Arial"/>
      <family val="2"/>
    </font>
    <font>
      <sz val="16"/>
      <name val="Gill Sans MT"/>
      <family val="2"/>
    </font>
    <font>
      <b/>
      <sz val="12"/>
      <color rgb="FF00B050"/>
      <name val="Gill Sans MT"/>
      <family val="2"/>
    </font>
    <font>
      <sz val="28"/>
      <name val="Gill Sans MT"/>
      <family val="2"/>
    </font>
    <font>
      <sz val="28"/>
      <name val="Arial"/>
      <family val="2"/>
    </font>
    <font>
      <b/>
      <sz val="16"/>
      <name val="Gill Sans MT"/>
      <family val="2"/>
    </font>
    <font>
      <b/>
      <sz val="16"/>
      <color rgb="FF00B050"/>
      <name val="Gill Sans MT"/>
      <family val="2"/>
    </font>
    <font>
      <b/>
      <sz val="16"/>
      <color theme="9"/>
      <name val="Gill Sans MT"/>
      <family val="2"/>
    </font>
    <font>
      <b/>
      <sz val="18"/>
      <name val="Arial"/>
      <family val="2"/>
    </font>
    <font>
      <b/>
      <sz val="12"/>
      <color rgb="FF000000"/>
      <name val="Gill Sans MT"/>
      <family val="2"/>
    </font>
    <font>
      <b/>
      <sz val="20"/>
      <color rgb="FF808080"/>
      <name val="Gill Sans MT"/>
      <family val="2"/>
    </font>
    <font>
      <sz val="12"/>
      <color rgb="FF000000"/>
      <name val="Gill Sans MT"/>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D02D"/>
        <bgColor indexed="64"/>
      </patternFill>
    </fill>
    <fill>
      <patternFill patternType="solid">
        <fgColor rgb="FF97AC1E"/>
        <bgColor indexed="64"/>
      </patternFill>
    </fill>
    <fill>
      <patternFill patternType="solid">
        <fgColor theme="0" tint="-0.499984740745262"/>
        <bgColor indexed="64"/>
      </patternFill>
    </fill>
    <fill>
      <patternFill patternType="solid">
        <fgColor rgb="FF684839"/>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rgb="FFFFFFFF"/>
        <bgColor rgb="FF000000"/>
      </patternFill>
    </fill>
  </fills>
  <borders count="6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ck">
        <color theme="9" tint="-0.249977111117893"/>
      </left>
      <right style="thick">
        <color theme="9" tint="-0.249977111117893"/>
      </right>
      <top style="thick">
        <color theme="9" tint="-0.249977111117893"/>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ck">
        <color theme="9" tint="-0.249977111117893"/>
      </left>
      <right style="thick">
        <color theme="9" tint="-0.249977111117893"/>
      </right>
      <top style="thick">
        <color theme="9" tint="-0.249977111117893"/>
      </top>
      <bottom style="medium">
        <color indexed="64"/>
      </bottom>
      <diagonal/>
    </border>
    <border>
      <left style="thick">
        <color theme="9" tint="-0.249977111117893"/>
      </left>
      <right style="thick">
        <color theme="9" tint="-0.249977111117893"/>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diagonal/>
    </border>
    <border>
      <left style="thick">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2" fillId="0" borderId="0"/>
  </cellStyleXfs>
  <cellXfs count="283">
    <xf numFmtId="0" fontId="0" fillId="0" borderId="0" xfId="0"/>
    <xf numFmtId="0" fontId="3" fillId="0" borderId="0" xfId="2" applyFont="1"/>
    <xf numFmtId="0" fontId="4" fillId="0" borderId="0" xfId="2" applyFont="1"/>
    <xf numFmtId="0" fontId="3" fillId="0" borderId="0" xfId="2" applyFont="1" applyAlignment="1">
      <alignment horizontal="center"/>
    </xf>
    <xf numFmtId="0" fontId="2" fillId="0" borderId="0" xfId="2"/>
    <xf numFmtId="0" fontId="5" fillId="0" borderId="0" xfId="2" applyFont="1" applyProtection="1">
      <protection locked="0"/>
    </xf>
    <xf numFmtId="0" fontId="3" fillId="0" borderId="0" xfId="2" applyFont="1" applyProtection="1">
      <protection hidden="1"/>
    </xf>
    <xf numFmtId="0" fontId="6" fillId="0" borderId="0" xfId="2" applyFont="1" applyProtection="1">
      <protection hidden="1"/>
    </xf>
    <xf numFmtId="0" fontId="2" fillId="0" borderId="0" xfId="2" applyProtection="1">
      <protection hidden="1"/>
    </xf>
    <xf numFmtId="0" fontId="3" fillId="0" borderId="0" xfId="2" applyFont="1" applyAlignment="1" applyProtection="1">
      <alignment horizontal="center"/>
      <protection hidden="1"/>
    </xf>
    <xf numFmtId="0" fontId="7" fillId="2" borderId="1" xfId="2" applyFont="1" applyFill="1" applyBorder="1"/>
    <xf numFmtId="0" fontId="7" fillId="3" borderId="2" xfId="2" applyFont="1" applyFill="1" applyBorder="1" applyAlignment="1">
      <alignment horizontal="center" wrapText="1"/>
    </xf>
    <xf numFmtId="0" fontId="7" fillId="0" borderId="2" xfId="2" applyFont="1" applyBorder="1" applyAlignment="1">
      <alignment horizontal="center"/>
    </xf>
    <xf numFmtId="0" fontId="7" fillId="2" borderId="2" xfId="2" applyFont="1" applyFill="1" applyBorder="1" applyAlignment="1">
      <alignment horizontal="center" wrapText="1"/>
    </xf>
    <xf numFmtId="0" fontId="7" fillId="0" borderId="3" xfId="2" applyFont="1" applyBorder="1" applyAlignment="1">
      <alignment horizontal="center" wrapText="1"/>
    </xf>
    <xf numFmtId="0" fontId="7" fillId="4" borderId="4" xfId="2" applyFont="1" applyFill="1" applyBorder="1" applyAlignment="1">
      <alignment horizontal="center" wrapText="1"/>
    </xf>
    <xf numFmtId="0" fontId="8" fillId="0" borderId="0" xfId="2" applyFont="1"/>
    <xf numFmtId="0" fontId="9" fillId="0" borderId="5" xfId="2" applyFont="1" applyBorder="1"/>
    <xf numFmtId="164" fontId="9" fillId="3" borderId="6" xfId="2" applyNumberFormat="1" applyFont="1" applyFill="1" applyBorder="1" applyAlignment="1">
      <alignment horizontal="center"/>
    </xf>
    <xf numFmtId="0" fontId="10" fillId="0" borderId="6" xfId="2" applyFont="1" applyBorder="1" applyAlignment="1">
      <alignment horizontal="center"/>
    </xf>
    <xf numFmtId="0" fontId="9" fillId="0" borderId="7" xfId="2" applyFont="1" applyBorder="1" applyAlignment="1">
      <alignment horizontal="center"/>
    </xf>
    <xf numFmtId="1" fontId="10" fillId="4" borderId="8" xfId="2" applyNumberFormat="1" applyFont="1" applyFill="1" applyBorder="1" applyAlignment="1">
      <alignment horizontal="center"/>
    </xf>
    <xf numFmtId="0" fontId="9" fillId="0" borderId="9" xfId="2" applyFont="1" applyBorder="1"/>
    <xf numFmtId="0" fontId="10" fillId="0" borderId="10" xfId="2" applyFont="1" applyBorder="1" applyAlignment="1">
      <alignment horizontal="center"/>
    </xf>
    <xf numFmtId="0" fontId="9" fillId="0" borderId="11" xfId="2" applyFont="1" applyBorder="1" applyAlignment="1">
      <alignment horizontal="center"/>
    </xf>
    <xf numFmtId="1" fontId="10" fillId="4" borderId="12" xfId="2" applyNumberFormat="1" applyFont="1" applyFill="1" applyBorder="1" applyAlignment="1">
      <alignment horizontal="center"/>
    </xf>
    <xf numFmtId="0" fontId="9" fillId="3" borderId="10" xfId="2" applyFont="1" applyFill="1" applyBorder="1" applyAlignment="1">
      <alignment horizontal="center"/>
    </xf>
    <xf numFmtId="0" fontId="10" fillId="4" borderId="12" xfId="2" applyFont="1" applyFill="1" applyBorder="1" applyAlignment="1">
      <alignment horizontal="center"/>
    </xf>
    <xf numFmtId="0" fontId="11" fillId="0" borderId="0" xfId="2" applyFont="1"/>
    <xf numFmtId="0" fontId="9" fillId="0" borderId="0" xfId="2" applyFont="1"/>
    <xf numFmtId="164" fontId="12" fillId="0" borderId="0" xfId="2" applyNumberFormat="1" applyFont="1" applyAlignment="1">
      <alignment horizontal="center"/>
    </xf>
    <xf numFmtId="0" fontId="12" fillId="0" borderId="0" xfId="2" applyFont="1" applyAlignment="1" applyProtection="1">
      <alignment horizontal="center"/>
      <protection locked="0"/>
    </xf>
    <xf numFmtId="0" fontId="12" fillId="0" borderId="0" xfId="2" applyFont="1" applyAlignment="1">
      <alignment horizontal="center"/>
    </xf>
    <xf numFmtId="1" fontId="12" fillId="0" borderId="0" xfId="2" applyNumberFormat="1" applyFont="1" applyAlignment="1">
      <alignment horizontal="center"/>
    </xf>
    <xf numFmtId="0" fontId="10" fillId="0" borderId="13" xfId="2" applyFont="1" applyBorder="1" applyAlignment="1">
      <alignment horizontal="center"/>
    </xf>
    <xf numFmtId="164" fontId="9" fillId="3" borderId="11" xfId="2" applyNumberFormat="1" applyFont="1" applyFill="1" applyBorder="1" applyAlignment="1">
      <alignment horizontal="center"/>
    </xf>
    <xf numFmtId="0" fontId="9" fillId="0" borderId="14" xfId="2" applyFont="1" applyBorder="1" applyAlignment="1" applyProtection="1">
      <alignment horizontal="center"/>
      <protection locked="0"/>
    </xf>
    <xf numFmtId="1" fontId="10" fillId="4" borderId="15" xfId="2" applyNumberFormat="1" applyFont="1" applyFill="1" applyBorder="1" applyAlignment="1">
      <alignment horizontal="center"/>
    </xf>
    <xf numFmtId="0" fontId="9" fillId="3" borderId="11" xfId="2" applyFont="1" applyFill="1" applyBorder="1" applyAlignment="1">
      <alignment horizontal="center"/>
    </xf>
    <xf numFmtId="0" fontId="9" fillId="0" borderId="0" xfId="2" applyFont="1" applyAlignment="1">
      <alignment wrapText="1"/>
    </xf>
    <xf numFmtId="0" fontId="14" fillId="0" borderId="0" xfId="2" applyFont="1"/>
    <xf numFmtId="0" fontId="15" fillId="0" borderId="0" xfId="2" applyFont="1"/>
    <xf numFmtId="0" fontId="9" fillId="0" borderId="17" xfId="2" applyFont="1" applyBorder="1"/>
    <xf numFmtId="164" fontId="9" fillId="3" borderId="18" xfId="2" applyNumberFormat="1" applyFont="1" applyFill="1" applyBorder="1" applyAlignment="1">
      <alignment horizontal="center"/>
    </xf>
    <xf numFmtId="0" fontId="10" fillId="0" borderId="18" xfId="2" applyFont="1" applyBorder="1" applyAlignment="1">
      <alignment horizontal="center"/>
    </xf>
    <xf numFmtId="0" fontId="9" fillId="0" borderId="19" xfId="2" applyFont="1" applyBorder="1" applyAlignment="1">
      <alignment horizontal="center"/>
    </xf>
    <xf numFmtId="1" fontId="10" fillId="4" borderId="20" xfId="2" applyNumberFormat="1" applyFont="1" applyFill="1" applyBorder="1" applyAlignment="1">
      <alignment horizontal="center"/>
    </xf>
    <xf numFmtId="164" fontId="10" fillId="0" borderId="0" xfId="2" applyNumberFormat="1" applyFont="1" applyAlignment="1">
      <alignment horizontal="center"/>
    </xf>
    <xf numFmtId="0" fontId="10" fillId="0" borderId="0" xfId="2" applyFont="1" applyAlignment="1">
      <alignment horizontal="center"/>
    </xf>
    <xf numFmtId="0" fontId="10" fillId="0" borderId="0" xfId="2" applyFont="1" applyAlignment="1" applyProtection="1">
      <alignment horizontal="center"/>
      <protection locked="0"/>
    </xf>
    <xf numFmtId="1" fontId="10" fillId="0" borderId="0" xfId="2" applyNumberFormat="1" applyFont="1" applyAlignment="1">
      <alignment horizontal="center"/>
    </xf>
    <xf numFmtId="0" fontId="7" fillId="0" borderId="1" xfId="2" applyFont="1" applyBorder="1"/>
    <xf numFmtId="0" fontId="7" fillId="0" borderId="2" xfId="2" applyFont="1" applyBorder="1" applyAlignment="1">
      <alignment horizontal="center" wrapText="1"/>
    </xf>
    <xf numFmtId="0" fontId="7" fillId="0" borderId="4" xfId="2" applyFont="1" applyBorder="1" applyAlignment="1">
      <alignment horizontal="center" wrapText="1"/>
    </xf>
    <xf numFmtId="0" fontId="20" fillId="0" borderId="0" xfId="2" applyFont="1"/>
    <xf numFmtId="0" fontId="21" fillId="0" borderId="0" xfId="2" applyFont="1" applyAlignment="1">
      <alignment horizontal="center"/>
    </xf>
    <xf numFmtId="0" fontId="7" fillId="0" borderId="0" xfId="2" applyFont="1" applyAlignment="1">
      <alignment horizontal="center"/>
    </xf>
    <xf numFmtId="0" fontId="22" fillId="5" borderId="0" xfId="2" applyFont="1" applyFill="1"/>
    <xf numFmtId="0" fontId="9" fillId="0" borderId="23" xfId="2" applyFont="1" applyBorder="1"/>
    <xf numFmtId="0" fontId="9" fillId="3" borderId="24" xfId="2" applyFont="1" applyFill="1" applyBorder="1" applyAlignment="1">
      <alignment horizontal="center"/>
    </xf>
    <xf numFmtId="0" fontId="10" fillId="0" borderId="24" xfId="2" applyFont="1" applyBorder="1" applyAlignment="1">
      <alignment horizontal="center"/>
    </xf>
    <xf numFmtId="0" fontId="10" fillId="0" borderId="25" xfId="2" applyFont="1" applyBorder="1" applyAlignment="1">
      <alignment horizontal="center"/>
    </xf>
    <xf numFmtId="1" fontId="10" fillId="4" borderId="26" xfId="2" applyNumberFormat="1" applyFont="1" applyFill="1" applyBorder="1" applyAlignment="1">
      <alignment horizontal="center"/>
    </xf>
    <xf numFmtId="0" fontId="10" fillId="0" borderId="11" xfId="2" applyFont="1" applyBorder="1" applyAlignment="1">
      <alignment horizontal="center"/>
    </xf>
    <xf numFmtId="0" fontId="9" fillId="0" borderId="9" xfId="2" applyFont="1" applyBorder="1" applyAlignment="1">
      <alignment wrapText="1"/>
    </xf>
    <xf numFmtId="0" fontId="9" fillId="3" borderId="19" xfId="2" applyFont="1" applyFill="1" applyBorder="1" applyAlignment="1">
      <alignment horizontal="center"/>
    </xf>
    <xf numFmtId="0" fontId="9" fillId="0" borderId="27" xfId="2" applyFont="1" applyBorder="1" applyAlignment="1" applyProtection="1">
      <alignment horizontal="center"/>
      <protection locked="0"/>
    </xf>
    <xf numFmtId="1" fontId="10" fillId="4" borderId="28" xfId="2" applyNumberFormat="1" applyFont="1" applyFill="1" applyBorder="1" applyAlignment="1">
      <alignment horizontal="center"/>
    </xf>
    <xf numFmtId="0" fontId="9" fillId="0" borderId="10" xfId="2" applyFont="1" applyBorder="1" applyAlignment="1">
      <alignment horizontal="center"/>
    </xf>
    <xf numFmtId="0" fontId="10" fillId="0" borderId="19" xfId="2" applyFont="1" applyBorder="1" applyAlignment="1">
      <alignment horizontal="center"/>
    </xf>
    <xf numFmtId="0" fontId="23" fillId="0" borderId="0" xfId="2" applyFont="1"/>
    <xf numFmtId="0" fontId="17" fillId="6" borderId="0" xfId="2" applyFont="1" applyFill="1"/>
    <xf numFmtId="0" fontId="9" fillId="0" borderId="25" xfId="2" applyFont="1" applyBorder="1" applyAlignment="1">
      <alignment horizontal="center"/>
    </xf>
    <xf numFmtId="0" fontId="9" fillId="0" borderId="14" xfId="2" applyFont="1" applyBorder="1" applyAlignment="1">
      <alignment horizontal="center"/>
    </xf>
    <xf numFmtId="2" fontId="9" fillId="3" borderId="11" xfId="2" applyNumberFormat="1" applyFont="1" applyFill="1" applyBorder="1" applyAlignment="1">
      <alignment horizontal="center"/>
    </xf>
    <xf numFmtId="0" fontId="24" fillId="0" borderId="0" xfId="2" applyFont="1"/>
    <xf numFmtId="0" fontId="25" fillId="7" borderId="0" xfId="2" applyFont="1" applyFill="1"/>
    <xf numFmtId="0" fontId="9" fillId="3" borderId="25" xfId="2" applyFont="1" applyFill="1" applyBorder="1" applyAlignment="1">
      <alignment horizontal="center"/>
    </xf>
    <xf numFmtId="1" fontId="10" fillId="4" borderId="29" xfId="2" applyNumberFormat="1" applyFont="1" applyFill="1" applyBorder="1" applyAlignment="1">
      <alignment horizontal="center"/>
    </xf>
    <xf numFmtId="164" fontId="9" fillId="3" borderId="19" xfId="2" applyNumberFormat="1" applyFont="1" applyFill="1" applyBorder="1" applyAlignment="1">
      <alignment horizontal="center"/>
    </xf>
    <xf numFmtId="0" fontId="26" fillId="0" borderId="0" xfId="2" applyFont="1"/>
    <xf numFmtId="0" fontId="27" fillId="8" borderId="0" xfId="2" applyFont="1" applyFill="1"/>
    <xf numFmtId="0" fontId="28" fillId="0" borderId="0" xfId="2" applyFont="1"/>
    <xf numFmtId="0" fontId="29" fillId="0" borderId="0" xfId="2" applyFont="1"/>
    <xf numFmtId="0" fontId="9" fillId="0" borderId="33" xfId="2" applyFont="1" applyBorder="1"/>
    <xf numFmtId="0" fontId="2" fillId="0" borderId="34" xfId="2" applyBorder="1" applyAlignment="1">
      <alignment horizontal="center"/>
    </xf>
    <xf numFmtId="0" fontId="9" fillId="0" borderId="34" xfId="2" applyFont="1" applyBorder="1" applyAlignment="1">
      <alignment horizontal="center"/>
    </xf>
    <xf numFmtId="0" fontId="16" fillId="0" borderId="21" xfId="2" applyFont="1" applyBorder="1"/>
    <xf numFmtId="9" fontId="16" fillId="0" borderId="0" xfId="1" applyFont="1" applyBorder="1" applyAlignment="1">
      <alignment horizontal="center"/>
    </xf>
    <xf numFmtId="0" fontId="32" fillId="0" borderId="21" xfId="2" applyFont="1" applyBorder="1"/>
    <xf numFmtId="9" fontId="32" fillId="0" borderId="0" xfId="1" applyFont="1" applyBorder="1" applyAlignment="1">
      <alignment horizontal="center"/>
    </xf>
    <xf numFmtId="0" fontId="18" fillId="0" borderId="21" xfId="2" applyFont="1" applyBorder="1"/>
    <xf numFmtId="9" fontId="18" fillId="0" borderId="0" xfId="1" applyFont="1" applyBorder="1" applyAlignment="1">
      <alignment horizontal="center"/>
    </xf>
    <xf numFmtId="0" fontId="19" fillId="0" borderId="30" xfId="2" applyFont="1" applyBorder="1"/>
    <xf numFmtId="0" fontId="35" fillId="0" borderId="31" xfId="2" applyFont="1" applyBorder="1" applyAlignment="1">
      <alignment horizontal="center"/>
    </xf>
    <xf numFmtId="0" fontId="19" fillId="0" borderId="31" xfId="2" applyFont="1" applyBorder="1" applyAlignment="1">
      <alignment horizontal="center"/>
    </xf>
    <xf numFmtId="9" fontId="19" fillId="0" borderId="31" xfId="1" applyFont="1" applyBorder="1" applyAlignment="1">
      <alignment horizontal="center"/>
    </xf>
    <xf numFmtId="165" fontId="3" fillId="0" borderId="0" xfId="2" applyNumberFormat="1" applyFont="1" applyAlignment="1">
      <alignment horizontal="right"/>
    </xf>
    <xf numFmtId="0" fontId="3" fillId="0" borderId="0" xfId="2" applyFont="1" applyAlignment="1">
      <alignment horizontal="right"/>
    </xf>
    <xf numFmtId="0" fontId="13" fillId="0" borderId="0" xfId="2" applyFont="1"/>
    <xf numFmtId="165" fontId="3" fillId="0" borderId="0" xfId="2" applyNumberFormat="1" applyFont="1"/>
    <xf numFmtId="1" fontId="3" fillId="0" borderId="0" xfId="2" applyNumberFormat="1" applyFont="1"/>
    <xf numFmtId="166" fontId="13" fillId="0" borderId="0" xfId="1" applyNumberFormat="1" applyFont="1" applyBorder="1"/>
    <xf numFmtId="165" fontId="3" fillId="0" borderId="0" xfId="1" applyNumberFormat="1" applyFont="1" applyBorder="1"/>
    <xf numFmtId="0" fontId="2" fillId="0" borderId="0" xfId="2" applyAlignment="1">
      <alignment horizontal="center"/>
    </xf>
    <xf numFmtId="0" fontId="36" fillId="0" borderId="0" xfId="2" applyFont="1"/>
    <xf numFmtId="9" fontId="1" fillId="0" borderId="0" xfId="1" applyAlignment="1">
      <alignment horizontal="center"/>
    </xf>
    <xf numFmtId="0" fontId="0" fillId="0" borderId="0" xfId="2" applyFont="1"/>
    <xf numFmtId="0" fontId="0" fillId="0" borderId="0" xfId="2" applyFont="1" applyAlignment="1">
      <alignment horizontal="right"/>
    </xf>
    <xf numFmtId="0" fontId="2" fillId="0" borderId="0" xfId="2" applyAlignment="1">
      <alignment horizontal="right"/>
    </xf>
    <xf numFmtId="165" fontId="2" fillId="0" borderId="0" xfId="2" applyNumberFormat="1"/>
    <xf numFmtId="1" fontId="2" fillId="0" borderId="0" xfId="2" applyNumberFormat="1"/>
    <xf numFmtId="166" fontId="36" fillId="0" borderId="0" xfId="1" applyNumberFormat="1" applyFont="1" applyBorder="1"/>
    <xf numFmtId="9" fontId="1" fillId="0" borderId="0" xfId="1" applyBorder="1"/>
    <xf numFmtId="166" fontId="1" fillId="0" borderId="0" xfId="1" applyNumberFormat="1" applyBorder="1"/>
    <xf numFmtId="166" fontId="2" fillId="0" borderId="0" xfId="2" applyNumberFormat="1"/>
    <xf numFmtId="0" fontId="2" fillId="0" borderId="0" xfId="2" applyAlignment="1">
      <alignment wrapText="1"/>
    </xf>
    <xf numFmtId="165" fontId="2" fillId="0" borderId="0" xfId="2" applyNumberFormat="1" applyAlignment="1">
      <alignment horizontal="right"/>
    </xf>
    <xf numFmtId="1" fontId="0" fillId="0" borderId="0" xfId="2" applyNumberFormat="1" applyFont="1"/>
    <xf numFmtId="165" fontId="0" fillId="0" borderId="0" xfId="2" applyNumberFormat="1" applyFont="1"/>
    <xf numFmtId="0" fontId="10" fillId="9" borderId="36" xfId="2" applyFont="1" applyFill="1" applyBorder="1" applyAlignment="1" applyProtection="1">
      <alignment horizontal="center"/>
      <protection locked="0"/>
    </xf>
    <xf numFmtId="0" fontId="16" fillId="0" borderId="37" xfId="2" applyFont="1" applyBorder="1" applyAlignment="1">
      <alignment horizontal="center"/>
    </xf>
    <xf numFmtId="0" fontId="17" fillId="0" borderId="38" xfId="2" applyFont="1" applyBorder="1" applyAlignment="1" applyProtection="1">
      <alignment horizontal="center"/>
      <protection hidden="1"/>
    </xf>
    <xf numFmtId="0" fontId="18" fillId="0" borderId="38" xfId="2" applyFont="1" applyBorder="1" applyAlignment="1">
      <alignment horizontal="center"/>
    </xf>
    <xf numFmtId="0" fontId="19" fillId="0" borderId="39" xfId="2" applyFont="1" applyBorder="1" applyAlignment="1">
      <alignment horizontal="center"/>
    </xf>
    <xf numFmtId="0" fontId="3" fillId="0" borderId="40" xfId="2" applyFont="1" applyBorder="1" applyAlignment="1" applyProtection="1">
      <alignment horizontal="center"/>
      <protection hidden="1"/>
    </xf>
    <xf numFmtId="0" fontId="3" fillId="0" borderId="41" xfId="2" applyFont="1" applyBorder="1" applyAlignment="1" applyProtection="1">
      <alignment horizontal="center"/>
      <protection hidden="1"/>
    </xf>
    <xf numFmtId="0" fontId="3" fillId="0" borderId="40" xfId="2" applyFont="1" applyBorder="1" applyAlignment="1">
      <alignment horizontal="center"/>
    </xf>
    <xf numFmtId="0" fontId="3" fillId="0" borderId="41" xfId="2" applyFont="1" applyBorder="1" applyAlignment="1">
      <alignment horizontal="center"/>
    </xf>
    <xf numFmtId="0" fontId="9" fillId="0" borderId="41" xfId="2" applyFont="1" applyBorder="1" applyAlignment="1" applyProtection="1">
      <alignment horizontal="center"/>
      <protection hidden="1"/>
    </xf>
    <xf numFmtId="0" fontId="22" fillId="0" borderId="41" xfId="2" applyFont="1" applyBorder="1" applyAlignment="1">
      <alignment horizontal="center"/>
    </xf>
    <xf numFmtId="0" fontId="10" fillId="0" borderId="10" xfId="2" applyFont="1" applyBorder="1" applyAlignment="1" applyProtection="1">
      <alignment horizontal="center"/>
      <protection locked="0"/>
    </xf>
    <xf numFmtId="0" fontId="38" fillId="0" borderId="0" xfId="2" applyFont="1"/>
    <xf numFmtId="0" fontId="39" fillId="0" borderId="0" xfId="2" applyFont="1" applyProtection="1">
      <protection hidden="1"/>
    </xf>
    <xf numFmtId="0" fontId="40" fillId="0" borderId="0" xfId="2" applyFont="1" applyProtection="1">
      <protection hidden="1"/>
    </xf>
    <xf numFmtId="0" fontId="40" fillId="0" borderId="0" xfId="2" applyFont="1"/>
    <xf numFmtId="0" fontId="10" fillId="0" borderId="16" xfId="2" applyFont="1" applyBorder="1" applyAlignment="1">
      <alignment horizontal="center"/>
    </xf>
    <xf numFmtId="0" fontId="10" fillId="0" borderId="42" xfId="2" applyFont="1" applyBorder="1" applyAlignment="1">
      <alignment horizontal="center"/>
    </xf>
    <xf numFmtId="0" fontId="39" fillId="0" borderId="0" xfId="2" applyFont="1"/>
    <xf numFmtId="9" fontId="1" fillId="0" borderId="0" xfId="1" applyFill="1" applyBorder="1"/>
    <xf numFmtId="9" fontId="0" fillId="0" borderId="0" xfId="1" applyFont="1" applyFill="1" applyBorder="1"/>
    <xf numFmtId="0" fontId="10" fillId="0" borderId="7" xfId="2" applyFont="1" applyBorder="1" applyAlignment="1">
      <alignment horizontal="center"/>
    </xf>
    <xf numFmtId="0" fontId="10" fillId="0" borderId="14" xfId="2" applyFont="1" applyBorder="1" applyAlignment="1" applyProtection="1">
      <alignment horizontal="center"/>
      <protection locked="0"/>
    </xf>
    <xf numFmtId="0" fontId="9" fillId="0" borderId="43" xfId="2" applyFont="1" applyBorder="1" applyAlignment="1" applyProtection="1">
      <alignment horizontal="center"/>
      <protection locked="0"/>
    </xf>
    <xf numFmtId="0" fontId="10" fillId="0" borderId="44" xfId="2" applyFont="1" applyBorder="1" applyAlignment="1">
      <alignment horizontal="center"/>
    </xf>
    <xf numFmtId="0" fontId="10" fillId="0" borderId="14" xfId="2" applyFont="1" applyBorder="1" applyAlignment="1">
      <alignment horizontal="center"/>
    </xf>
    <xf numFmtId="0" fontId="10" fillId="0" borderId="27" xfId="2" applyFont="1" applyBorder="1" applyAlignment="1" applyProtection="1">
      <alignment horizontal="center"/>
      <protection locked="0"/>
    </xf>
    <xf numFmtId="2" fontId="10" fillId="0" borderId="0" xfId="2" applyNumberFormat="1" applyFont="1" applyAlignment="1">
      <alignment horizontal="center"/>
    </xf>
    <xf numFmtId="0" fontId="9" fillId="0" borderId="10" xfId="2" applyFont="1" applyBorder="1" applyAlignment="1" applyProtection="1">
      <alignment horizontal="center"/>
      <protection locked="0"/>
    </xf>
    <xf numFmtId="2" fontId="9" fillId="3" borderId="25" xfId="2" applyNumberFormat="1" applyFont="1" applyFill="1" applyBorder="1" applyAlignment="1">
      <alignment horizontal="center"/>
    </xf>
    <xf numFmtId="0" fontId="42" fillId="0" borderId="0" xfId="2" applyFont="1" applyAlignment="1">
      <alignment horizontal="center"/>
    </xf>
    <xf numFmtId="0" fontId="43" fillId="0" borderId="0" xfId="2" applyFont="1"/>
    <xf numFmtId="0" fontId="43" fillId="0" borderId="0" xfId="2" applyFont="1" applyAlignment="1">
      <alignment horizontal="center"/>
    </xf>
    <xf numFmtId="0" fontId="43" fillId="0" borderId="0" xfId="2" applyFont="1" applyAlignment="1" applyProtection="1">
      <alignment horizontal="center"/>
      <protection hidden="1"/>
    </xf>
    <xf numFmtId="0" fontId="44" fillId="0" borderId="0" xfId="2" applyFont="1" applyProtection="1">
      <protection hidden="1"/>
    </xf>
    <xf numFmtId="0" fontId="44" fillId="0" borderId="0" xfId="2" applyFont="1"/>
    <xf numFmtId="0" fontId="43" fillId="0" borderId="0" xfId="2" applyFont="1" applyAlignment="1">
      <alignment horizontal="left"/>
    </xf>
    <xf numFmtId="0" fontId="43" fillId="9" borderId="0" xfId="2" applyFont="1" applyFill="1" applyAlignment="1">
      <alignment horizontal="left"/>
    </xf>
    <xf numFmtId="0" fontId="43" fillId="9" borderId="0" xfId="2" applyFont="1" applyFill="1" applyAlignment="1">
      <alignment horizontal="center"/>
    </xf>
    <xf numFmtId="0" fontId="43" fillId="10" borderId="0" xfId="2" applyFont="1" applyFill="1" applyAlignment="1">
      <alignment horizontal="left"/>
    </xf>
    <xf numFmtId="0" fontId="43" fillId="10" borderId="0" xfId="2" applyFont="1" applyFill="1" applyAlignment="1">
      <alignment horizontal="center"/>
    </xf>
    <xf numFmtId="0" fontId="43" fillId="11" borderId="0" xfId="2" applyFont="1" applyFill="1" applyAlignment="1">
      <alignment horizontal="left"/>
    </xf>
    <xf numFmtId="0" fontId="43" fillId="11" borderId="0" xfId="2" applyFont="1" applyFill="1" applyAlignment="1">
      <alignment horizontal="center"/>
    </xf>
    <xf numFmtId="0" fontId="9" fillId="0" borderId="13" xfId="2" applyFont="1" applyBorder="1" applyAlignment="1">
      <alignment horizontal="center"/>
    </xf>
    <xf numFmtId="0" fontId="5" fillId="12" borderId="34" xfId="2" applyFont="1" applyFill="1" applyBorder="1" applyAlignment="1">
      <alignment horizontal="center"/>
    </xf>
    <xf numFmtId="2" fontId="30" fillId="12" borderId="35" xfId="2" applyNumberFormat="1" applyFont="1" applyFill="1" applyBorder="1" applyAlignment="1">
      <alignment horizontal="center"/>
    </xf>
    <xf numFmtId="0" fontId="3" fillId="11" borderId="0" xfId="2" applyFont="1" applyFill="1" applyAlignment="1">
      <alignment horizontal="left"/>
    </xf>
    <xf numFmtId="0" fontId="3" fillId="11" borderId="0" xfId="2" applyFont="1" applyFill="1" applyAlignment="1">
      <alignment horizontal="center"/>
    </xf>
    <xf numFmtId="9" fontId="16" fillId="0" borderId="31" xfId="1" applyFont="1" applyBorder="1" applyAlignment="1">
      <alignment horizontal="center"/>
    </xf>
    <xf numFmtId="0" fontId="9" fillId="0" borderId="35" xfId="2" applyFont="1" applyBorder="1" applyAlignment="1">
      <alignment horizontal="center"/>
    </xf>
    <xf numFmtId="9" fontId="16" fillId="0" borderId="22" xfId="1" applyFont="1" applyBorder="1" applyAlignment="1">
      <alignment horizontal="center"/>
    </xf>
    <xf numFmtId="0" fontId="3" fillId="0" borderId="46" xfId="2" applyFont="1" applyBorder="1" applyAlignment="1" applyProtection="1">
      <alignment horizontal="center"/>
      <protection hidden="1"/>
    </xf>
    <xf numFmtId="0" fontId="3" fillId="0" borderId="31" xfId="2" applyFont="1" applyBorder="1" applyAlignment="1" applyProtection="1">
      <alignment horizontal="center"/>
      <protection hidden="1"/>
    </xf>
    <xf numFmtId="0" fontId="3" fillId="0" borderId="47" xfId="2" applyFont="1" applyBorder="1" applyAlignment="1" applyProtection="1">
      <alignment horizontal="center"/>
      <protection hidden="1"/>
    </xf>
    <xf numFmtId="0" fontId="2" fillId="0" borderId="31" xfId="2" applyBorder="1" applyAlignment="1">
      <alignment horizontal="center"/>
    </xf>
    <xf numFmtId="9" fontId="32" fillId="0" borderId="22" xfId="1" applyFont="1" applyBorder="1" applyAlignment="1">
      <alignment horizontal="center"/>
    </xf>
    <xf numFmtId="9" fontId="18" fillId="0" borderId="22" xfId="1" applyFont="1" applyBorder="1" applyAlignment="1">
      <alignment horizontal="center"/>
    </xf>
    <xf numFmtId="9" fontId="19" fillId="0" borderId="32" xfId="1" applyFont="1" applyBorder="1" applyAlignment="1">
      <alignment horizontal="center"/>
    </xf>
    <xf numFmtId="0" fontId="2" fillId="0" borderId="31" xfId="2" applyBorder="1"/>
    <xf numFmtId="1" fontId="7" fillId="0" borderId="0" xfId="2" applyNumberFormat="1" applyFont="1" applyAlignment="1">
      <alignment horizontal="center"/>
    </xf>
    <xf numFmtId="0" fontId="27" fillId="0" borderId="0" xfId="2" applyFont="1"/>
    <xf numFmtId="0" fontId="9" fillId="0" borderId="0" xfId="2" applyFont="1" applyAlignment="1">
      <alignment horizontal="center"/>
    </xf>
    <xf numFmtId="1" fontId="45" fillId="0" borderId="0" xfId="2" applyNumberFormat="1" applyFont="1" applyAlignment="1">
      <alignment horizontal="center"/>
    </xf>
    <xf numFmtId="0" fontId="46" fillId="0" borderId="0" xfId="2" applyFont="1" applyAlignment="1">
      <alignment horizontal="center"/>
    </xf>
    <xf numFmtId="0" fontId="45" fillId="0" borderId="0" xfId="2" applyFont="1" applyAlignment="1" applyProtection="1">
      <alignment horizontal="center"/>
      <protection locked="0"/>
    </xf>
    <xf numFmtId="0" fontId="41" fillId="0" borderId="0" xfId="2" applyFont="1" applyAlignment="1">
      <alignment horizontal="center"/>
    </xf>
    <xf numFmtId="0" fontId="45" fillId="0" borderId="0" xfId="2" applyFont="1" applyAlignment="1">
      <alignment horizontal="center"/>
    </xf>
    <xf numFmtId="0" fontId="41" fillId="0" borderId="0" xfId="2" applyFont="1" applyAlignment="1" applyProtection="1">
      <alignment horizontal="center"/>
      <protection locked="0"/>
    </xf>
    <xf numFmtId="1" fontId="47" fillId="0" borderId="0" xfId="2" applyNumberFormat="1" applyFont="1" applyAlignment="1">
      <alignment horizontal="center"/>
    </xf>
    <xf numFmtId="1" fontId="42" fillId="0" borderId="0" xfId="2" applyNumberFormat="1" applyFont="1" applyAlignment="1">
      <alignment horizontal="center"/>
    </xf>
    <xf numFmtId="2" fontId="7" fillId="0" borderId="0" xfId="2" applyNumberFormat="1" applyFont="1" applyAlignment="1" applyProtection="1">
      <alignment horizontal="center"/>
      <protection locked="0"/>
    </xf>
    <xf numFmtId="2" fontId="7" fillId="0" borderId="0" xfId="2" applyNumberFormat="1" applyFont="1" applyAlignment="1">
      <alignment horizontal="center"/>
    </xf>
    <xf numFmtId="0" fontId="48" fillId="0" borderId="0" xfId="2" applyFont="1"/>
    <xf numFmtId="0" fontId="9" fillId="0" borderId="10" xfId="0" applyFont="1" applyBorder="1"/>
    <xf numFmtId="0" fontId="10" fillId="0" borderId="45" xfId="0" applyFont="1" applyBorder="1" applyAlignment="1">
      <alignment wrapText="1"/>
    </xf>
    <xf numFmtId="0" fontId="2" fillId="0" borderId="0" xfId="0" applyFont="1" applyAlignment="1">
      <alignment wrapText="1"/>
    </xf>
    <xf numFmtId="0" fontId="7" fillId="0" borderId="49" xfId="0" applyFont="1" applyBorder="1" applyAlignment="1">
      <alignment wrapText="1"/>
    </xf>
    <xf numFmtId="0" fontId="21" fillId="0" borderId="0" xfId="0" applyFont="1" applyAlignment="1">
      <alignment wrapText="1"/>
    </xf>
    <xf numFmtId="0" fontId="10" fillId="0" borderId="14" xfId="0" applyFont="1" applyBorder="1" applyAlignment="1">
      <alignment wrapText="1"/>
    </xf>
    <xf numFmtId="0" fontId="9" fillId="0" borderId="6" xfId="0" applyFont="1" applyBorder="1" applyAlignment="1">
      <alignment wrapText="1"/>
    </xf>
    <xf numFmtId="0" fontId="7" fillId="13" borderId="1" xfId="0" applyFont="1" applyFill="1" applyBorder="1" applyAlignment="1">
      <alignment wrapText="1"/>
    </xf>
    <xf numFmtId="0" fontId="7" fillId="0" borderId="48" xfId="0" applyFont="1" applyBorder="1" applyAlignment="1">
      <alignment wrapText="1"/>
    </xf>
    <xf numFmtId="0" fontId="9" fillId="0" borderId="45" xfId="0" applyFont="1" applyBorder="1" applyAlignment="1">
      <alignment wrapText="1"/>
    </xf>
    <xf numFmtId="0" fontId="9" fillId="0" borderId="0" xfId="0" applyFont="1" applyAlignment="1">
      <alignment wrapText="1"/>
    </xf>
    <xf numFmtId="0" fontId="7" fillId="0" borderId="1" xfId="0" applyFont="1" applyBorder="1" applyAlignment="1">
      <alignment wrapText="1"/>
    </xf>
    <xf numFmtId="0" fontId="20" fillId="0" borderId="0" xfId="0" applyFont="1" applyAlignment="1">
      <alignment wrapText="1"/>
    </xf>
    <xf numFmtId="0" fontId="23" fillId="0" borderId="0" xfId="0" applyFont="1" applyAlignment="1">
      <alignment wrapText="1"/>
    </xf>
    <xf numFmtId="0" fontId="49" fillId="0" borderId="6" xfId="0" applyFont="1" applyBorder="1" applyAlignment="1">
      <alignment wrapText="1"/>
    </xf>
    <xf numFmtId="0" fontId="37" fillId="0" borderId="0" xfId="0" applyFont="1" applyAlignment="1">
      <alignment wrapText="1"/>
    </xf>
    <xf numFmtId="0" fontId="50" fillId="0" borderId="0" xfId="0" applyFont="1" applyAlignment="1">
      <alignment wrapText="1"/>
    </xf>
    <xf numFmtId="0" fontId="10" fillId="0" borderId="10" xfId="0" applyFont="1" applyBorder="1" applyAlignment="1">
      <alignment wrapText="1"/>
    </xf>
    <xf numFmtId="0" fontId="10" fillId="9" borderId="50" xfId="2" applyFont="1" applyFill="1" applyBorder="1" applyAlignment="1" applyProtection="1">
      <alignment horizontal="center"/>
      <protection locked="0"/>
    </xf>
    <xf numFmtId="1" fontId="10" fillId="4" borderId="32" xfId="2" applyNumberFormat="1" applyFont="1" applyFill="1" applyBorder="1" applyAlignment="1">
      <alignment horizontal="center"/>
    </xf>
    <xf numFmtId="0" fontId="9" fillId="0" borderId="18" xfId="2" applyFont="1" applyBorder="1" applyAlignment="1">
      <alignment horizontal="center"/>
    </xf>
    <xf numFmtId="0" fontId="9" fillId="0" borderId="24" xfId="2" applyFont="1" applyBorder="1" applyAlignment="1">
      <alignment horizontal="center"/>
    </xf>
    <xf numFmtId="0" fontId="10" fillId="9" borderId="51" xfId="2" applyFont="1" applyFill="1" applyBorder="1" applyAlignment="1" applyProtection="1">
      <alignment horizontal="center"/>
      <protection locked="0"/>
    </xf>
    <xf numFmtId="0" fontId="9" fillId="0" borderId="18" xfId="2" applyFont="1" applyBorder="1" applyAlignment="1" applyProtection="1">
      <alignment horizontal="center"/>
      <protection locked="0"/>
    </xf>
    <xf numFmtId="2" fontId="9" fillId="3" borderId="19" xfId="2" applyNumberFormat="1" applyFont="1" applyFill="1" applyBorder="1" applyAlignment="1">
      <alignment horizontal="center"/>
    </xf>
    <xf numFmtId="0" fontId="9" fillId="0" borderId="42" xfId="2" applyFont="1" applyBorder="1" applyAlignment="1">
      <alignment horizontal="center"/>
    </xf>
    <xf numFmtId="0" fontId="9" fillId="0" borderId="24" xfId="2" applyFont="1" applyBorder="1" applyAlignment="1" applyProtection="1">
      <alignment horizontal="center"/>
      <protection locked="0"/>
    </xf>
    <xf numFmtId="0" fontId="10" fillId="0" borderId="52" xfId="2" applyFont="1" applyBorder="1" applyAlignment="1" applyProtection="1">
      <alignment horizontal="center"/>
      <protection locked="0"/>
    </xf>
    <xf numFmtId="0" fontId="10" fillId="0" borderId="27" xfId="2" applyFont="1" applyBorder="1" applyAlignment="1">
      <alignment horizontal="center"/>
    </xf>
    <xf numFmtId="0" fontId="9" fillId="0" borderId="27" xfId="2" applyFont="1" applyBorder="1" applyAlignment="1">
      <alignment horizontal="center"/>
    </xf>
    <xf numFmtId="0" fontId="9" fillId="0" borderId="17" xfId="2" applyFont="1" applyBorder="1" applyAlignment="1">
      <alignment wrapText="1"/>
    </xf>
    <xf numFmtId="0" fontId="10" fillId="0" borderId="24" xfId="2" applyFont="1" applyBorder="1" applyAlignment="1" applyProtection="1">
      <alignment horizontal="center"/>
      <protection locked="0"/>
    </xf>
    <xf numFmtId="0" fontId="10" fillId="0" borderId="18" xfId="2" applyFont="1" applyBorder="1" applyAlignment="1" applyProtection="1">
      <alignment horizontal="center"/>
      <protection locked="0"/>
    </xf>
    <xf numFmtId="0" fontId="7" fillId="2" borderId="53" xfId="2" applyFont="1" applyFill="1" applyBorder="1"/>
    <xf numFmtId="0" fontId="7" fillId="3" borderId="3" xfId="2" applyFont="1" applyFill="1" applyBorder="1" applyAlignment="1">
      <alignment horizontal="center" wrapText="1"/>
    </xf>
    <xf numFmtId="0" fontId="7" fillId="2" borderId="3" xfId="2" applyFont="1" applyFill="1" applyBorder="1" applyAlignment="1">
      <alignment horizontal="center" wrapText="1"/>
    </xf>
    <xf numFmtId="0" fontId="7" fillId="0" borderId="3" xfId="2" applyFont="1" applyBorder="1" applyAlignment="1">
      <alignment horizontal="center"/>
    </xf>
    <xf numFmtId="0" fontId="7" fillId="4" borderId="54" xfId="2" applyFont="1" applyFill="1" applyBorder="1" applyAlignment="1">
      <alignment horizontal="center" wrapText="1"/>
    </xf>
    <xf numFmtId="164" fontId="9" fillId="3" borderId="24" xfId="2" applyNumberFormat="1" applyFont="1" applyFill="1" applyBorder="1" applyAlignment="1">
      <alignment horizontal="center"/>
    </xf>
    <xf numFmtId="0" fontId="9" fillId="0" borderId="5" xfId="0" applyFont="1" applyBorder="1" applyAlignment="1">
      <alignment wrapText="1"/>
    </xf>
    <xf numFmtId="0" fontId="9" fillId="0" borderId="16" xfId="2" applyFont="1" applyBorder="1" applyAlignment="1">
      <alignment horizontal="center"/>
    </xf>
    <xf numFmtId="0" fontId="9" fillId="0" borderId="55" xfId="2" applyFont="1" applyBorder="1"/>
    <xf numFmtId="0" fontId="10" fillId="0" borderId="52" xfId="2" applyFont="1" applyBorder="1" applyAlignment="1">
      <alignment horizontal="center"/>
    </xf>
    <xf numFmtId="0" fontId="9" fillId="0" borderId="56" xfId="2" applyFont="1" applyBorder="1"/>
    <xf numFmtId="0" fontId="9" fillId="0" borderId="56" xfId="2" applyFont="1" applyBorder="1" applyAlignment="1">
      <alignment wrapText="1"/>
    </xf>
    <xf numFmtId="0" fontId="9" fillId="0" borderId="57" xfId="2" applyFont="1" applyBorder="1"/>
    <xf numFmtId="164" fontId="9" fillId="3" borderId="10" xfId="2" applyNumberFormat="1" applyFont="1" applyFill="1" applyBorder="1" applyAlignment="1">
      <alignment horizontal="center"/>
    </xf>
    <xf numFmtId="2" fontId="9" fillId="3" borderId="10" xfId="2" applyNumberFormat="1" applyFont="1" applyFill="1" applyBorder="1" applyAlignment="1">
      <alignment horizontal="center"/>
    </xf>
    <xf numFmtId="2" fontId="9" fillId="3" borderId="24" xfId="2" applyNumberFormat="1" applyFont="1" applyFill="1" applyBorder="1" applyAlignment="1">
      <alignment horizontal="center"/>
    </xf>
    <xf numFmtId="2" fontId="9" fillId="3" borderId="18" xfId="2" applyNumberFormat="1" applyFont="1" applyFill="1" applyBorder="1" applyAlignment="1">
      <alignment horizontal="center"/>
    </xf>
    <xf numFmtId="0" fontId="10" fillId="0" borderId="58" xfId="2" applyFont="1" applyBorder="1" applyAlignment="1">
      <alignment horizontal="center"/>
    </xf>
    <xf numFmtId="0" fontId="9" fillId="3" borderId="18" xfId="2" applyFont="1" applyFill="1" applyBorder="1" applyAlignment="1">
      <alignment horizontal="center"/>
    </xf>
    <xf numFmtId="0" fontId="30" fillId="12" borderId="33" xfId="2" applyFont="1" applyFill="1" applyBorder="1"/>
    <xf numFmtId="2" fontId="5" fillId="12" borderId="34" xfId="2" applyNumberFormat="1" applyFont="1" applyFill="1" applyBorder="1" applyAlignment="1">
      <alignment horizontal="center"/>
    </xf>
    <xf numFmtId="0" fontId="5" fillId="12" borderId="59" xfId="2" applyFont="1" applyFill="1" applyBorder="1" applyAlignment="1">
      <alignment horizontal="center"/>
    </xf>
    <xf numFmtId="0" fontId="31" fillId="0" borderId="0" xfId="2" applyFont="1" applyAlignment="1">
      <alignment horizontal="center"/>
    </xf>
    <xf numFmtId="0" fontId="16" fillId="0" borderId="0" xfId="2" applyFont="1" applyAlignment="1">
      <alignment horizontal="center"/>
    </xf>
    <xf numFmtId="0" fontId="33" fillId="0" borderId="0" xfId="2" applyFont="1" applyAlignment="1">
      <alignment horizontal="center"/>
    </xf>
    <xf numFmtId="0" fontId="32" fillId="0" borderId="0" xfId="2" applyFont="1" applyAlignment="1">
      <alignment horizontal="center"/>
    </xf>
    <xf numFmtId="0" fontId="34" fillId="0" borderId="0" xfId="2" applyFont="1" applyAlignment="1">
      <alignment horizontal="center"/>
    </xf>
    <xf numFmtId="0" fontId="18" fillId="0" borderId="0" xfId="2" applyFont="1" applyAlignment="1">
      <alignment horizontal="center"/>
    </xf>
    <xf numFmtId="0" fontId="9" fillId="0" borderId="21" xfId="2" applyFont="1" applyBorder="1"/>
    <xf numFmtId="0" fontId="9" fillId="0" borderId="22" xfId="2" applyFont="1" applyBorder="1" applyAlignment="1">
      <alignment horizontal="center"/>
    </xf>
    <xf numFmtId="0" fontId="30" fillId="12" borderId="60" xfId="2" applyFont="1" applyFill="1" applyBorder="1"/>
    <xf numFmtId="2" fontId="5" fillId="12" borderId="59" xfId="2" applyNumberFormat="1" applyFont="1" applyFill="1" applyBorder="1" applyAlignment="1">
      <alignment horizontal="center"/>
    </xf>
    <xf numFmtId="2" fontId="30" fillId="12" borderId="48" xfId="2" applyNumberFormat="1" applyFont="1" applyFill="1" applyBorder="1" applyAlignment="1">
      <alignment horizontal="center"/>
    </xf>
    <xf numFmtId="0" fontId="16" fillId="0" borderId="60" xfId="2" applyFont="1" applyBorder="1" applyAlignment="1">
      <alignment horizontal="center"/>
    </xf>
    <xf numFmtId="0" fontId="17" fillId="0" borderId="59" xfId="2" applyFont="1" applyBorder="1" applyAlignment="1" applyProtection="1">
      <alignment horizontal="center"/>
      <protection hidden="1"/>
    </xf>
    <xf numFmtId="0" fontId="18" fillId="0" borderId="59" xfId="2" applyFont="1" applyBorder="1" applyAlignment="1">
      <alignment horizontal="center"/>
    </xf>
    <xf numFmtId="0" fontId="19" fillId="0" borderId="61" xfId="2" applyFont="1" applyBorder="1" applyAlignment="1">
      <alignment horizontal="center"/>
    </xf>
    <xf numFmtId="0" fontId="16" fillId="0" borderId="62" xfId="2" applyFont="1" applyBorder="1" applyAlignment="1">
      <alignment horizontal="center"/>
    </xf>
    <xf numFmtId="0" fontId="19" fillId="0" borderId="48" xfId="2" applyFont="1" applyBorder="1" applyAlignment="1">
      <alignment horizontal="center"/>
    </xf>
    <xf numFmtId="0" fontId="3" fillId="0" borderId="21" xfId="2" applyFont="1" applyBorder="1" applyAlignment="1" applyProtection="1">
      <alignment horizontal="center"/>
      <protection hidden="1"/>
    </xf>
    <xf numFmtId="0" fontId="3" fillId="0" borderId="22" xfId="2" applyFont="1" applyBorder="1" applyAlignment="1" applyProtection="1">
      <alignment horizontal="center"/>
      <protection hidden="1"/>
    </xf>
    <xf numFmtId="0" fontId="3" fillId="0" borderId="21" xfId="2" applyFont="1" applyBorder="1" applyAlignment="1">
      <alignment horizontal="center"/>
    </xf>
    <xf numFmtId="0" fontId="3" fillId="0" borderId="22" xfId="2" applyFont="1" applyBorder="1" applyAlignment="1">
      <alignment horizontal="center"/>
    </xf>
    <xf numFmtId="0" fontId="9" fillId="0" borderId="22" xfId="2" applyFont="1" applyBorder="1" applyAlignment="1" applyProtection="1">
      <alignment horizontal="center"/>
      <protection hidden="1"/>
    </xf>
    <xf numFmtId="0" fontId="22" fillId="0" borderId="22" xfId="2" applyFont="1" applyBorder="1" applyAlignment="1">
      <alignment horizontal="center"/>
    </xf>
    <xf numFmtId="0" fontId="3" fillId="0" borderId="30" xfId="2" applyFont="1" applyBorder="1" applyAlignment="1" applyProtection="1">
      <alignment horizontal="center"/>
      <protection hidden="1"/>
    </xf>
    <xf numFmtId="0" fontId="3" fillId="0" borderId="32" xfId="2" applyFont="1" applyBorder="1" applyAlignment="1" applyProtection="1">
      <alignment horizontal="center"/>
      <protection hidden="1"/>
    </xf>
    <xf numFmtId="0" fontId="3" fillId="0" borderId="33" xfId="2" applyFont="1" applyBorder="1" applyAlignment="1" applyProtection="1">
      <alignment horizontal="center"/>
      <protection hidden="1"/>
    </xf>
    <xf numFmtId="0" fontId="3" fillId="0" borderId="34" xfId="2" applyFont="1" applyBorder="1" applyAlignment="1" applyProtection="1">
      <alignment horizontal="center"/>
      <protection hidden="1"/>
    </xf>
    <xf numFmtId="0" fontId="3" fillId="0" borderId="63" xfId="2" applyFont="1" applyBorder="1" applyAlignment="1" applyProtection="1">
      <alignment horizontal="center"/>
      <protection hidden="1"/>
    </xf>
    <xf numFmtId="0" fontId="3" fillId="0" borderId="64" xfId="2" applyFont="1" applyBorder="1" applyAlignment="1" applyProtection="1">
      <alignment horizontal="center"/>
      <protection hidden="1"/>
    </xf>
    <xf numFmtId="0" fontId="3" fillId="0" borderId="35" xfId="2" applyFont="1" applyBorder="1" applyAlignment="1" applyProtection="1">
      <alignment horizontal="center"/>
      <protection hidden="1"/>
    </xf>
    <xf numFmtId="0" fontId="9" fillId="0" borderId="65" xfId="2" applyFont="1" applyBorder="1"/>
    <xf numFmtId="0" fontId="10" fillId="0" borderId="66" xfId="0" applyFont="1" applyBorder="1" applyAlignment="1">
      <alignment wrapText="1"/>
    </xf>
    <xf numFmtId="0" fontId="9" fillId="0" borderId="0" xfId="2" applyFont="1" applyBorder="1"/>
    <xf numFmtId="0" fontId="9" fillId="0" borderId="10" xfId="2" applyFont="1" applyBorder="1"/>
    <xf numFmtId="0" fontId="51" fillId="0" borderId="10" xfId="0" applyFont="1" applyBorder="1" applyAlignment="1">
      <alignment wrapText="1"/>
    </xf>
  </cellXfs>
  <cellStyles count="3">
    <cellStyle name="Normal" xfId="0" builtinId="0"/>
    <cellStyle name="Normal_Grönytefaktor Norra Djurgårdsstaden_version3" xfId="2" xr:uid="{00000000-0005-0000-0000-00000100000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D3464-C026-453E-8A94-5D97E31D77DA}">
  <dimension ref="B2:AY261"/>
  <sheetViews>
    <sheetView tabSelected="1" zoomScale="55" zoomScaleNormal="55" workbookViewId="0">
      <selection activeCell="U12" sqref="U12"/>
    </sheetView>
  </sheetViews>
  <sheetFormatPr defaultColWidth="9.140625" defaultRowHeight="15"/>
  <cols>
    <col min="1" max="1" width="9.140625" style="4" customWidth="1"/>
    <col min="2" max="2" width="7.28515625" style="4" customWidth="1"/>
    <col min="3" max="3" width="89.28515625" style="4" bestFit="1" customWidth="1"/>
    <col min="4" max="4" width="42.28515625" style="104" bestFit="1" customWidth="1"/>
    <col min="5" max="5" width="32.7109375" style="104" bestFit="1" customWidth="1"/>
    <col min="6" max="6" width="13.85546875" style="104" bestFit="1" customWidth="1"/>
    <col min="7" max="7" width="22.28515625" style="104" bestFit="1" customWidth="1"/>
    <col min="8" max="8" width="34.42578125" style="104" bestFit="1" customWidth="1"/>
    <col min="9" max="9" width="13.85546875" style="104" bestFit="1" customWidth="1"/>
    <col min="10" max="10" width="22.28515625" style="104" bestFit="1" customWidth="1"/>
    <col min="11" max="11" width="34.42578125" style="104" bestFit="1" customWidth="1"/>
    <col min="13" max="22" width="9.140625" style="4"/>
    <col min="23" max="23" width="10" style="4" customWidth="1"/>
    <col min="24" max="24" width="9.85546875" style="4" customWidth="1"/>
    <col min="25" max="25" width="10.140625" style="4" customWidth="1"/>
    <col min="26" max="26" width="9" style="4" customWidth="1"/>
    <col min="27" max="27" width="10.7109375" style="4" customWidth="1"/>
    <col min="28" max="28" width="12" style="4" customWidth="1"/>
    <col min="29" max="29" width="10.5703125" style="4" customWidth="1"/>
    <col min="30" max="33" width="9.140625" style="4"/>
    <col min="34" max="35" width="9.140625" style="4" customWidth="1"/>
    <col min="36" max="36" width="9.5703125" style="4" customWidth="1"/>
    <col min="37" max="37" width="9.42578125" style="4" customWidth="1"/>
    <col min="38" max="38" width="9.28515625" style="4" customWidth="1"/>
    <col min="39" max="39" width="10.85546875" style="4" customWidth="1"/>
    <col min="40" max="40" width="11.28515625" style="4" customWidth="1"/>
    <col min="41" max="262" width="9.140625" style="4"/>
    <col min="263" max="263" width="9.140625" style="4" customWidth="1"/>
    <col min="264" max="264" width="7.28515625" style="4" customWidth="1"/>
    <col min="265" max="265" width="96.85546875" style="4" customWidth="1"/>
    <col min="266" max="266" width="26.28515625" style="4" customWidth="1"/>
    <col min="267" max="267" width="17.28515625" style="4" customWidth="1"/>
    <col min="268" max="268" width="25.42578125" style="4" customWidth="1"/>
    <col min="269" max="269" width="21" style="4" customWidth="1"/>
    <col min="270" max="270" width="27.5703125" style="4" customWidth="1"/>
    <col min="271" max="272" width="9.140625" style="4"/>
    <col min="273" max="273" width="11.42578125" style="4" bestFit="1" customWidth="1"/>
    <col min="274" max="274" width="9.140625" style="4"/>
    <col min="275" max="275" width="9.140625" style="4" customWidth="1"/>
    <col min="276" max="278" width="9.140625" style="4"/>
    <col min="279" max="279" width="10" style="4" customWidth="1"/>
    <col min="280" max="280" width="9.85546875" style="4" customWidth="1"/>
    <col min="281" max="281" width="10.140625" style="4" customWidth="1"/>
    <col min="282" max="282" width="9" style="4" customWidth="1"/>
    <col min="283" max="283" width="10.7109375" style="4" customWidth="1"/>
    <col min="284" max="284" width="12" style="4" customWidth="1"/>
    <col min="285" max="285" width="10.5703125" style="4" customWidth="1"/>
    <col min="286" max="289" width="9.140625" style="4"/>
    <col min="290" max="291" width="9.140625" style="4" customWidth="1"/>
    <col min="292" max="292" width="9.5703125" style="4" customWidth="1"/>
    <col min="293" max="293" width="9.42578125" style="4" customWidth="1"/>
    <col min="294" max="294" width="9.28515625" style="4" customWidth="1"/>
    <col min="295" max="295" width="10.85546875" style="4" customWidth="1"/>
    <col min="296" max="296" width="11.28515625" style="4" customWidth="1"/>
    <col min="297" max="518" width="9.140625" style="4"/>
    <col min="519" max="519" width="9.140625" style="4" customWidth="1"/>
    <col min="520" max="520" width="7.28515625" style="4" customWidth="1"/>
    <col min="521" max="521" width="96.85546875" style="4" customWidth="1"/>
    <col min="522" max="522" width="26.28515625" style="4" customWidth="1"/>
    <col min="523" max="523" width="17.28515625" style="4" customWidth="1"/>
    <col min="524" max="524" width="25.42578125" style="4" customWidth="1"/>
    <col min="525" max="525" width="21" style="4" customWidth="1"/>
    <col min="526" max="526" width="27.5703125" style="4" customWidth="1"/>
    <col min="527" max="528" width="9.140625" style="4"/>
    <col min="529" max="529" width="11.42578125" style="4" bestFit="1" customWidth="1"/>
    <col min="530" max="530" width="9.140625" style="4"/>
    <col min="531" max="531" width="9.140625" style="4" customWidth="1"/>
    <col min="532" max="534" width="9.140625" style="4"/>
    <col min="535" max="535" width="10" style="4" customWidth="1"/>
    <col min="536" max="536" width="9.85546875" style="4" customWidth="1"/>
    <col min="537" max="537" width="10.140625" style="4" customWidth="1"/>
    <col min="538" max="538" width="9" style="4" customWidth="1"/>
    <col min="539" max="539" width="10.7109375" style="4" customWidth="1"/>
    <col min="540" max="540" width="12" style="4" customWidth="1"/>
    <col min="541" max="541" width="10.5703125" style="4" customWidth="1"/>
    <col min="542" max="545" width="9.140625" style="4"/>
    <col min="546" max="547" width="9.140625" style="4" customWidth="1"/>
    <col min="548" max="548" width="9.5703125" style="4" customWidth="1"/>
    <col min="549" max="549" width="9.42578125" style="4" customWidth="1"/>
    <col min="550" max="550" width="9.28515625" style="4" customWidth="1"/>
    <col min="551" max="551" width="10.85546875" style="4" customWidth="1"/>
    <col min="552" max="552" width="11.28515625" style="4" customWidth="1"/>
    <col min="553" max="774" width="9.140625" style="4"/>
    <col min="775" max="775" width="9.140625" style="4" customWidth="1"/>
    <col min="776" max="776" width="7.28515625" style="4" customWidth="1"/>
    <col min="777" max="777" width="96.85546875" style="4" customWidth="1"/>
    <col min="778" max="778" width="26.28515625" style="4" customWidth="1"/>
    <col min="779" max="779" width="17.28515625" style="4" customWidth="1"/>
    <col min="780" max="780" width="25.42578125" style="4" customWidth="1"/>
    <col min="781" max="781" width="21" style="4" customWidth="1"/>
    <col min="782" max="782" width="27.5703125" style="4" customWidth="1"/>
    <col min="783" max="784" width="9.140625" style="4"/>
    <col min="785" max="785" width="11.42578125" style="4" bestFit="1" customWidth="1"/>
    <col min="786" max="786" width="9.140625" style="4"/>
    <col min="787" max="787" width="9.140625" style="4" customWidth="1"/>
    <col min="788" max="790" width="9.140625" style="4"/>
    <col min="791" max="791" width="10" style="4" customWidth="1"/>
    <col min="792" max="792" width="9.85546875" style="4" customWidth="1"/>
    <col min="793" max="793" width="10.140625" style="4" customWidth="1"/>
    <col min="794" max="794" width="9" style="4" customWidth="1"/>
    <col min="795" max="795" width="10.7109375" style="4" customWidth="1"/>
    <col min="796" max="796" width="12" style="4" customWidth="1"/>
    <col min="797" max="797" width="10.5703125" style="4" customWidth="1"/>
    <col min="798" max="801" width="9.140625" style="4"/>
    <col min="802" max="803" width="9.140625" style="4" customWidth="1"/>
    <col min="804" max="804" width="9.5703125" style="4" customWidth="1"/>
    <col min="805" max="805" width="9.42578125" style="4" customWidth="1"/>
    <col min="806" max="806" width="9.28515625" style="4" customWidth="1"/>
    <col min="807" max="807" width="10.85546875" style="4" customWidth="1"/>
    <col min="808" max="808" width="11.28515625" style="4" customWidth="1"/>
    <col min="809" max="1030" width="9.140625" style="4"/>
    <col min="1031" max="1031" width="9.140625" style="4" customWidth="1"/>
    <col min="1032" max="1032" width="7.28515625" style="4" customWidth="1"/>
    <col min="1033" max="1033" width="96.85546875" style="4" customWidth="1"/>
    <col min="1034" max="1034" width="26.28515625" style="4" customWidth="1"/>
    <col min="1035" max="1035" width="17.28515625" style="4" customWidth="1"/>
    <col min="1036" max="1036" width="25.42578125" style="4" customWidth="1"/>
    <col min="1037" max="1037" width="21" style="4" customWidth="1"/>
    <col min="1038" max="1038" width="27.5703125" style="4" customWidth="1"/>
    <col min="1039" max="1040" width="9.140625" style="4"/>
    <col min="1041" max="1041" width="11.42578125" style="4" bestFit="1" customWidth="1"/>
    <col min="1042" max="1042" width="9.140625" style="4"/>
    <col min="1043" max="1043" width="9.140625" style="4" customWidth="1"/>
    <col min="1044" max="1046" width="9.140625" style="4"/>
    <col min="1047" max="1047" width="10" style="4" customWidth="1"/>
    <col min="1048" max="1048" width="9.85546875" style="4" customWidth="1"/>
    <col min="1049" max="1049" width="10.140625" style="4" customWidth="1"/>
    <col min="1050" max="1050" width="9" style="4" customWidth="1"/>
    <col min="1051" max="1051" width="10.7109375" style="4" customWidth="1"/>
    <col min="1052" max="1052" width="12" style="4" customWidth="1"/>
    <col min="1053" max="1053" width="10.5703125" style="4" customWidth="1"/>
    <col min="1054" max="1057" width="9.140625" style="4"/>
    <col min="1058" max="1059" width="9.140625" style="4" customWidth="1"/>
    <col min="1060" max="1060" width="9.5703125" style="4" customWidth="1"/>
    <col min="1061" max="1061" width="9.42578125" style="4" customWidth="1"/>
    <col min="1062" max="1062" width="9.28515625" style="4" customWidth="1"/>
    <col min="1063" max="1063" width="10.85546875" style="4" customWidth="1"/>
    <col min="1064" max="1064" width="11.28515625" style="4" customWidth="1"/>
    <col min="1065" max="1286" width="9.140625" style="4"/>
    <col min="1287" max="1287" width="9.140625" style="4" customWidth="1"/>
    <col min="1288" max="1288" width="7.28515625" style="4" customWidth="1"/>
    <col min="1289" max="1289" width="96.85546875" style="4" customWidth="1"/>
    <col min="1290" max="1290" width="26.28515625" style="4" customWidth="1"/>
    <col min="1291" max="1291" width="17.28515625" style="4" customWidth="1"/>
    <col min="1292" max="1292" width="25.42578125" style="4" customWidth="1"/>
    <col min="1293" max="1293" width="21" style="4" customWidth="1"/>
    <col min="1294" max="1294" width="27.5703125" style="4" customWidth="1"/>
    <col min="1295" max="1296" width="9.140625" style="4"/>
    <col min="1297" max="1297" width="11.42578125" style="4" bestFit="1" customWidth="1"/>
    <col min="1298" max="1298" width="9.140625" style="4"/>
    <col min="1299" max="1299" width="9.140625" style="4" customWidth="1"/>
    <col min="1300" max="1302" width="9.140625" style="4"/>
    <col min="1303" max="1303" width="10" style="4" customWidth="1"/>
    <col min="1304" max="1304" width="9.85546875" style="4" customWidth="1"/>
    <col min="1305" max="1305" width="10.140625" style="4" customWidth="1"/>
    <col min="1306" max="1306" width="9" style="4" customWidth="1"/>
    <col min="1307" max="1307" width="10.7109375" style="4" customWidth="1"/>
    <col min="1308" max="1308" width="12" style="4" customWidth="1"/>
    <col min="1309" max="1309" width="10.5703125" style="4" customWidth="1"/>
    <col min="1310" max="1313" width="9.140625" style="4"/>
    <col min="1314" max="1315" width="9.140625" style="4" customWidth="1"/>
    <col min="1316" max="1316" width="9.5703125" style="4" customWidth="1"/>
    <col min="1317" max="1317" width="9.42578125" style="4" customWidth="1"/>
    <col min="1318" max="1318" width="9.28515625" style="4" customWidth="1"/>
    <col min="1319" max="1319" width="10.85546875" style="4" customWidth="1"/>
    <col min="1320" max="1320" width="11.28515625" style="4" customWidth="1"/>
    <col min="1321" max="1542" width="9.140625" style="4"/>
    <col min="1543" max="1543" width="9.140625" style="4" customWidth="1"/>
    <col min="1544" max="1544" width="7.28515625" style="4" customWidth="1"/>
    <col min="1545" max="1545" width="96.85546875" style="4" customWidth="1"/>
    <col min="1546" max="1546" width="26.28515625" style="4" customWidth="1"/>
    <col min="1547" max="1547" width="17.28515625" style="4" customWidth="1"/>
    <col min="1548" max="1548" width="25.42578125" style="4" customWidth="1"/>
    <col min="1549" max="1549" width="21" style="4" customWidth="1"/>
    <col min="1550" max="1550" width="27.5703125" style="4" customWidth="1"/>
    <col min="1551" max="1552" width="9.140625" style="4"/>
    <col min="1553" max="1553" width="11.42578125" style="4" bestFit="1" customWidth="1"/>
    <col min="1554" max="1554" width="9.140625" style="4"/>
    <col min="1555" max="1555" width="9.140625" style="4" customWidth="1"/>
    <col min="1556" max="1558" width="9.140625" style="4"/>
    <col min="1559" max="1559" width="10" style="4" customWidth="1"/>
    <col min="1560" max="1560" width="9.85546875" style="4" customWidth="1"/>
    <col min="1561" max="1561" width="10.140625" style="4" customWidth="1"/>
    <col min="1562" max="1562" width="9" style="4" customWidth="1"/>
    <col min="1563" max="1563" width="10.7109375" style="4" customWidth="1"/>
    <col min="1564" max="1564" width="12" style="4" customWidth="1"/>
    <col min="1565" max="1565" width="10.5703125" style="4" customWidth="1"/>
    <col min="1566" max="1569" width="9.140625" style="4"/>
    <col min="1570" max="1571" width="9.140625" style="4" customWidth="1"/>
    <col min="1572" max="1572" width="9.5703125" style="4" customWidth="1"/>
    <col min="1573" max="1573" width="9.42578125" style="4" customWidth="1"/>
    <col min="1574" max="1574" width="9.28515625" style="4" customWidth="1"/>
    <col min="1575" max="1575" width="10.85546875" style="4" customWidth="1"/>
    <col min="1576" max="1576" width="11.28515625" style="4" customWidth="1"/>
    <col min="1577" max="1798" width="9.140625" style="4"/>
    <col min="1799" max="1799" width="9.140625" style="4" customWidth="1"/>
    <col min="1800" max="1800" width="7.28515625" style="4" customWidth="1"/>
    <col min="1801" max="1801" width="96.85546875" style="4" customWidth="1"/>
    <col min="1802" max="1802" width="26.28515625" style="4" customWidth="1"/>
    <col min="1803" max="1803" width="17.28515625" style="4" customWidth="1"/>
    <col min="1804" max="1804" width="25.42578125" style="4" customWidth="1"/>
    <col min="1805" max="1805" width="21" style="4" customWidth="1"/>
    <col min="1806" max="1806" width="27.5703125" style="4" customWidth="1"/>
    <col min="1807" max="1808" width="9.140625" style="4"/>
    <col min="1809" max="1809" width="11.42578125" style="4" bestFit="1" customWidth="1"/>
    <col min="1810" max="1810" width="9.140625" style="4"/>
    <col min="1811" max="1811" width="9.140625" style="4" customWidth="1"/>
    <col min="1812" max="1814" width="9.140625" style="4"/>
    <col min="1815" max="1815" width="10" style="4" customWidth="1"/>
    <col min="1816" max="1816" width="9.85546875" style="4" customWidth="1"/>
    <col min="1817" max="1817" width="10.140625" style="4" customWidth="1"/>
    <col min="1818" max="1818" width="9" style="4" customWidth="1"/>
    <col min="1819" max="1819" width="10.7109375" style="4" customWidth="1"/>
    <col min="1820" max="1820" width="12" style="4" customWidth="1"/>
    <col min="1821" max="1821" width="10.5703125" style="4" customWidth="1"/>
    <col min="1822" max="1825" width="9.140625" style="4"/>
    <col min="1826" max="1827" width="9.140625" style="4" customWidth="1"/>
    <col min="1828" max="1828" width="9.5703125" style="4" customWidth="1"/>
    <col min="1829" max="1829" width="9.42578125" style="4" customWidth="1"/>
    <col min="1830" max="1830" width="9.28515625" style="4" customWidth="1"/>
    <col min="1831" max="1831" width="10.85546875" style="4" customWidth="1"/>
    <col min="1832" max="1832" width="11.28515625" style="4" customWidth="1"/>
    <col min="1833" max="2054" width="9.140625" style="4"/>
    <col min="2055" max="2055" width="9.140625" style="4" customWidth="1"/>
    <col min="2056" max="2056" width="7.28515625" style="4" customWidth="1"/>
    <col min="2057" max="2057" width="96.85546875" style="4" customWidth="1"/>
    <col min="2058" max="2058" width="26.28515625" style="4" customWidth="1"/>
    <col min="2059" max="2059" width="17.28515625" style="4" customWidth="1"/>
    <col min="2060" max="2060" width="25.42578125" style="4" customWidth="1"/>
    <col min="2061" max="2061" width="21" style="4" customWidth="1"/>
    <col min="2062" max="2062" width="27.5703125" style="4" customWidth="1"/>
    <col min="2063" max="2064" width="9.140625" style="4"/>
    <col min="2065" max="2065" width="11.42578125" style="4" bestFit="1" customWidth="1"/>
    <col min="2066" max="2066" width="9.140625" style="4"/>
    <col min="2067" max="2067" width="9.140625" style="4" customWidth="1"/>
    <col min="2068" max="2070" width="9.140625" style="4"/>
    <col min="2071" max="2071" width="10" style="4" customWidth="1"/>
    <col min="2072" max="2072" width="9.85546875" style="4" customWidth="1"/>
    <col min="2073" max="2073" width="10.140625" style="4" customWidth="1"/>
    <col min="2074" max="2074" width="9" style="4" customWidth="1"/>
    <col min="2075" max="2075" width="10.7109375" style="4" customWidth="1"/>
    <col min="2076" max="2076" width="12" style="4" customWidth="1"/>
    <col min="2077" max="2077" width="10.5703125" style="4" customWidth="1"/>
    <col min="2078" max="2081" width="9.140625" style="4"/>
    <col min="2082" max="2083" width="9.140625" style="4" customWidth="1"/>
    <col min="2084" max="2084" width="9.5703125" style="4" customWidth="1"/>
    <col min="2085" max="2085" width="9.42578125" style="4" customWidth="1"/>
    <col min="2086" max="2086" width="9.28515625" style="4" customWidth="1"/>
    <col min="2087" max="2087" width="10.85546875" style="4" customWidth="1"/>
    <col min="2088" max="2088" width="11.28515625" style="4" customWidth="1"/>
    <col min="2089" max="2310" width="9.140625" style="4"/>
    <col min="2311" max="2311" width="9.140625" style="4" customWidth="1"/>
    <col min="2312" max="2312" width="7.28515625" style="4" customWidth="1"/>
    <col min="2313" max="2313" width="96.85546875" style="4" customWidth="1"/>
    <col min="2314" max="2314" width="26.28515625" style="4" customWidth="1"/>
    <col min="2315" max="2315" width="17.28515625" style="4" customWidth="1"/>
    <col min="2316" max="2316" width="25.42578125" style="4" customWidth="1"/>
    <col min="2317" max="2317" width="21" style="4" customWidth="1"/>
    <col min="2318" max="2318" width="27.5703125" style="4" customWidth="1"/>
    <col min="2319" max="2320" width="9.140625" style="4"/>
    <col min="2321" max="2321" width="11.42578125" style="4" bestFit="1" customWidth="1"/>
    <col min="2322" max="2322" width="9.140625" style="4"/>
    <col min="2323" max="2323" width="9.140625" style="4" customWidth="1"/>
    <col min="2324" max="2326" width="9.140625" style="4"/>
    <col min="2327" max="2327" width="10" style="4" customWidth="1"/>
    <col min="2328" max="2328" width="9.85546875" style="4" customWidth="1"/>
    <col min="2329" max="2329" width="10.140625" style="4" customWidth="1"/>
    <col min="2330" max="2330" width="9" style="4" customWidth="1"/>
    <col min="2331" max="2331" width="10.7109375" style="4" customWidth="1"/>
    <col min="2332" max="2332" width="12" style="4" customWidth="1"/>
    <col min="2333" max="2333" width="10.5703125" style="4" customWidth="1"/>
    <col min="2334" max="2337" width="9.140625" style="4"/>
    <col min="2338" max="2339" width="9.140625" style="4" customWidth="1"/>
    <col min="2340" max="2340" width="9.5703125" style="4" customWidth="1"/>
    <col min="2341" max="2341" width="9.42578125" style="4" customWidth="1"/>
    <col min="2342" max="2342" width="9.28515625" style="4" customWidth="1"/>
    <col min="2343" max="2343" width="10.85546875" style="4" customWidth="1"/>
    <col min="2344" max="2344" width="11.28515625" style="4" customWidth="1"/>
    <col min="2345" max="2566" width="9.140625" style="4"/>
    <col min="2567" max="2567" width="9.140625" style="4" customWidth="1"/>
    <col min="2568" max="2568" width="7.28515625" style="4" customWidth="1"/>
    <col min="2569" max="2569" width="96.85546875" style="4" customWidth="1"/>
    <col min="2570" max="2570" width="26.28515625" style="4" customWidth="1"/>
    <col min="2571" max="2571" width="17.28515625" style="4" customWidth="1"/>
    <col min="2572" max="2572" width="25.42578125" style="4" customWidth="1"/>
    <col min="2573" max="2573" width="21" style="4" customWidth="1"/>
    <col min="2574" max="2574" width="27.5703125" style="4" customWidth="1"/>
    <col min="2575" max="2576" width="9.140625" style="4"/>
    <col min="2577" max="2577" width="11.42578125" style="4" bestFit="1" customWidth="1"/>
    <col min="2578" max="2578" width="9.140625" style="4"/>
    <col min="2579" max="2579" width="9.140625" style="4" customWidth="1"/>
    <col min="2580" max="2582" width="9.140625" style="4"/>
    <col min="2583" max="2583" width="10" style="4" customWidth="1"/>
    <col min="2584" max="2584" width="9.85546875" style="4" customWidth="1"/>
    <col min="2585" max="2585" width="10.140625" style="4" customWidth="1"/>
    <col min="2586" max="2586" width="9" style="4" customWidth="1"/>
    <col min="2587" max="2587" width="10.7109375" style="4" customWidth="1"/>
    <col min="2588" max="2588" width="12" style="4" customWidth="1"/>
    <col min="2589" max="2589" width="10.5703125" style="4" customWidth="1"/>
    <col min="2590" max="2593" width="9.140625" style="4"/>
    <col min="2594" max="2595" width="9.140625" style="4" customWidth="1"/>
    <col min="2596" max="2596" width="9.5703125" style="4" customWidth="1"/>
    <col min="2597" max="2597" width="9.42578125" style="4" customWidth="1"/>
    <col min="2598" max="2598" width="9.28515625" style="4" customWidth="1"/>
    <col min="2599" max="2599" width="10.85546875" style="4" customWidth="1"/>
    <col min="2600" max="2600" width="11.28515625" style="4" customWidth="1"/>
    <col min="2601" max="2822" width="9.140625" style="4"/>
    <col min="2823" max="2823" width="9.140625" style="4" customWidth="1"/>
    <col min="2824" max="2824" width="7.28515625" style="4" customWidth="1"/>
    <col min="2825" max="2825" width="96.85546875" style="4" customWidth="1"/>
    <col min="2826" max="2826" width="26.28515625" style="4" customWidth="1"/>
    <col min="2827" max="2827" width="17.28515625" style="4" customWidth="1"/>
    <col min="2828" max="2828" width="25.42578125" style="4" customWidth="1"/>
    <col min="2829" max="2829" width="21" style="4" customWidth="1"/>
    <col min="2830" max="2830" width="27.5703125" style="4" customWidth="1"/>
    <col min="2831" max="2832" width="9.140625" style="4"/>
    <col min="2833" max="2833" width="11.42578125" style="4" bestFit="1" customWidth="1"/>
    <col min="2834" max="2834" width="9.140625" style="4"/>
    <col min="2835" max="2835" width="9.140625" style="4" customWidth="1"/>
    <col min="2836" max="2838" width="9.140625" style="4"/>
    <col min="2839" max="2839" width="10" style="4" customWidth="1"/>
    <col min="2840" max="2840" width="9.85546875" style="4" customWidth="1"/>
    <col min="2841" max="2841" width="10.140625" style="4" customWidth="1"/>
    <col min="2842" max="2842" width="9" style="4" customWidth="1"/>
    <col min="2843" max="2843" width="10.7109375" style="4" customWidth="1"/>
    <col min="2844" max="2844" width="12" style="4" customWidth="1"/>
    <col min="2845" max="2845" width="10.5703125" style="4" customWidth="1"/>
    <col min="2846" max="2849" width="9.140625" style="4"/>
    <col min="2850" max="2851" width="9.140625" style="4" customWidth="1"/>
    <col min="2852" max="2852" width="9.5703125" style="4" customWidth="1"/>
    <col min="2853" max="2853" width="9.42578125" style="4" customWidth="1"/>
    <col min="2854" max="2854" width="9.28515625" style="4" customWidth="1"/>
    <col min="2855" max="2855" width="10.85546875" style="4" customWidth="1"/>
    <col min="2856" max="2856" width="11.28515625" style="4" customWidth="1"/>
    <col min="2857" max="3078" width="9.140625" style="4"/>
    <col min="3079" max="3079" width="9.140625" style="4" customWidth="1"/>
    <col min="3080" max="3080" width="7.28515625" style="4" customWidth="1"/>
    <col min="3081" max="3081" width="96.85546875" style="4" customWidth="1"/>
    <col min="3082" max="3082" width="26.28515625" style="4" customWidth="1"/>
    <col min="3083" max="3083" width="17.28515625" style="4" customWidth="1"/>
    <col min="3084" max="3084" width="25.42578125" style="4" customWidth="1"/>
    <col min="3085" max="3085" width="21" style="4" customWidth="1"/>
    <col min="3086" max="3086" width="27.5703125" style="4" customWidth="1"/>
    <col min="3087" max="3088" width="9.140625" style="4"/>
    <col min="3089" max="3089" width="11.42578125" style="4" bestFit="1" customWidth="1"/>
    <col min="3090" max="3090" width="9.140625" style="4"/>
    <col min="3091" max="3091" width="9.140625" style="4" customWidth="1"/>
    <col min="3092" max="3094" width="9.140625" style="4"/>
    <col min="3095" max="3095" width="10" style="4" customWidth="1"/>
    <col min="3096" max="3096" width="9.85546875" style="4" customWidth="1"/>
    <col min="3097" max="3097" width="10.140625" style="4" customWidth="1"/>
    <col min="3098" max="3098" width="9" style="4" customWidth="1"/>
    <col min="3099" max="3099" width="10.7109375" style="4" customWidth="1"/>
    <col min="3100" max="3100" width="12" style="4" customWidth="1"/>
    <col min="3101" max="3101" width="10.5703125" style="4" customWidth="1"/>
    <col min="3102" max="3105" width="9.140625" style="4"/>
    <col min="3106" max="3107" width="9.140625" style="4" customWidth="1"/>
    <col min="3108" max="3108" width="9.5703125" style="4" customWidth="1"/>
    <col min="3109" max="3109" width="9.42578125" style="4" customWidth="1"/>
    <col min="3110" max="3110" width="9.28515625" style="4" customWidth="1"/>
    <col min="3111" max="3111" width="10.85546875" style="4" customWidth="1"/>
    <col min="3112" max="3112" width="11.28515625" style="4" customWidth="1"/>
    <col min="3113" max="3334" width="9.140625" style="4"/>
    <col min="3335" max="3335" width="9.140625" style="4" customWidth="1"/>
    <col min="3336" max="3336" width="7.28515625" style="4" customWidth="1"/>
    <col min="3337" max="3337" width="96.85546875" style="4" customWidth="1"/>
    <col min="3338" max="3338" width="26.28515625" style="4" customWidth="1"/>
    <col min="3339" max="3339" width="17.28515625" style="4" customWidth="1"/>
    <col min="3340" max="3340" width="25.42578125" style="4" customWidth="1"/>
    <col min="3341" max="3341" width="21" style="4" customWidth="1"/>
    <col min="3342" max="3342" width="27.5703125" style="4" customWidth="1"/>
    <col min="3343" max="3344" width="9.140625" style="4"/>
    <col min="3345" max="3345" width="11.42578125" style="4" bestFit="1" customWidth="1"/>
    <col min="3346" max="3346" width="9.140625" style="4"/>
    <col min="3347" max="3347" width="9.140625" style="4" customWidth="1"/>
    <col min="3348" max="3350" width="9.140625" style="4"/>
    <col min="3351" max="3351" width="10" style="4" customWidth="1"/>
    <col min="3352" max="3352" width="9.85546875" style="4" customWidth="1"/>
    <col min="3353" max="3353" width="10.140625" style="4" customWidth="1"/>
    <col min="3354" max="3354" width="9" style="4" customWidth="1"/>
    <col min="3355" max="3355" width="10.7109375" style="4" customWidth="1"/>
    <col min="3356" max="3356" width="12" style="4" customWidth="1"/>
    <col min="3357" max="3357" width="10.5703125" style="4" customWidth="1"/>
    <col min="3358" max="3361" width="9.140625" style="4"/>
    <col min="3362" max="3363" width="9.140625" style="4" customWidth="1"/>
    <col min="3364" max="3364" width="9.5703125" style="4" customWidth="1"/>
    <col min="3365" max="3365" width="9.42578125" style="4" customWidth="1"/>
    <col min="3366" max="3366" width="9.28515625" style="4" customWidth="1"/>
    <col min="3367" max="3367" width="10.85546875" style="4" customWidth="1"/>
    <col min="3368" max="3368" width="11.28515625" style="4" customWidth="1"/>
    <col min="3369" max="3590" width="9.140625" style="4"/>
    <col min="3591" max="3591" width="9.140625" style="4" customWidth="1"/>
    <col min="3592" max="3592" width="7.28515625" style="4" customWidth="1"/>
    <col min="3593" max="3593" width="96.85546875" style="4" customWidth="1"/>
    <col min="3594" max="3594" width="26.28515625" style="4" customWidth="1"/>
    <col min="3595" max="3595" width="17.28515625" style="4" customWidth="1"/>
    <col min="3596" max="3596" width="25.42578125" style="4" customWidth="1"/>
    <col min="3597" max="3597" width="21" style="4" customWidth="1"/>
    <col min="3598" max="3598" width="27.5703125" style="4" customWidth="1"/>
    <col min="3599" max="3600" width="9.140625" style="4"/>
    <col min="3601" max="3601" width="11.42578125" style="4" bestFit="1" customWidth="1"/>
    <col min="3602" max="3602" width="9.140625" style="4"/>
    <col min="3603" max="3603" width="9.140625" style="4" customWidth="1"/>
    <col min="3604" max="3606" width="9.140625" style="4"/>
    <col min="3607" max="3607" width="10" style="4" customWidth="1"/>
    <col min="3608" max="3608" width="9.85546875" style="4" customWidth="1"/>
    <col min="3609" max="3609" width="10.140625" style="4" customWidth="1"/>
    <col min="3610" max="3610" width="9" style="4" customWidth="1"/>
    <col min="3611" max="3611" width="10.7109375" style="4" customWidth="1"/>
    <col min="3612" max="3612" width="12" style="4" customWidth="1"/>
    <col min="3613" max="3613" width="10.5703125" style="4" customWidth="1"/>
    <col min="3614" max="3617" width="9.140625" style="4"/>
    <col min="3618" max="3619" width="9.140625" style="4" customWidth="1"/>
    <col min="3620" max="3620" width="9.5703125" style="4" customWidth="1"/>
    <col min="3621" max="3621" width="9.42578125" style="4" customWidth="1"/>
    <col min="3622" max="3622" width="9.28515625" style="4" customWidth="1"/>
    <col min="3623" max="3623" width="10.85546875" style="4" customWidth="1"/>
    <col min="3624" max="3624" width="11.28515625" style="4" customWidth="1"/>
    <col min="3625" max="3846" width="9.140625" style="4"/>
    <col min="3847" max="3847" width="9.140625" style="4" customWidth="1"/>
    <col min="3848" max="3848" width="7.28515625" style="4" customWidth="1"/>
    <col min="3849" max="3849" width="96.85546875" style="4" customWidth="1"/>
    <col min="3850" max="3850" width="26.28515625" style="4" customWidth="1"/>
    <col min="3851" max="3851" width="17.28515625" style="4" customWidth="1"/>
    <col min="3852" max="3852" width="25.42578125" style="4" customWidth="1"/>
    <col min="3853" max="3853" width="21" style="4" customWidth="1"/>
    <col min="3854" max="3854" width="27.5703125" style="4" customWidth="1"/>
    <col min="3855" max="3856" width="9.140625" style="4"/>
    <col min="3857" max="3857" width="11.42578125" style="4" bestFit="1" customWidth="1"/>
    <col min="3858" max="3858" width="9.140625" style="4"/>
    <col min="3859" max="3859" width="9.140625" style="4" customWidth="1"/>
    <col min="3860" max="3862" width="9.140625" style="4"/>
    <col min="3863" max="3863" width="10" style="4" customWidth="1"/>
    <col min="3864" max="3864" width="9.85546875" style="4" customWidth="1"/>
    <col min="3865" max="3865" width="10.140625" style="4" customWidth="1"/>
    <col min="3866" max="3866" width="9" style="4" customWidth="1"/>
    <col min="3867" max="3867" width="10.7109375" style="4" customWidth="1"/>
    <col min="3868" max="3868" width="12" style="4" customWidth="1"/>
    <col min="3869" max="3869" width="10.5703125" style="4" customWidth="1"/>
    <col min="3870" max="3873" width="9.140625" style="4"/>
    <col min="3874" max="3875" width="9.140625" style="4" customWidth="1"/>
    <col min="3876" max="3876" width="9.5703125" style="4" customWidth="1"/>
    <col min="3877" max="3877" width="9.42578125" style="4" customWidth="1"/>
    <col min="3878" max="3878" width="9.28515625" style="4" customWidth="1"/>
    <col min="3879" max="3879" width="10.85546875" style="4" customWidth="1"/>
    <col min="3880" max="3880" width="11.28515625" style="4" customWidth="1"/>
    <col min="3881" max="4102" width="9.140625" style="4"/>
    <col min="4103" max="4103" width="9.140625" style="4" customWidth="1"/>
    <col min="4104" max="4104" width="7.28515625" style="4" customWidth="1"/>
    <col min="4105" max="4105" width="96.85546875" style="4" customWidth="1"/>
    <col min="4106" max="4106" width="26.28515625" style="4" customWidth="1"/>
    <col min="4107" max="4107" width="17.28515625" style="4" customWidth="1"/>
    <col min="4108" max="4108" width="25.42578125" style="4" customWidth="1"/>
    <col min="4109" max="4109" width="21" style="4" customWidth="1"/>
    <col min="4110" max="4110" width="27.5703125" style="4" customWidth="1"/>
    <col min="4111" max="4112" width="9.140625" style="4"/>
    <col min="4113" max="4113" width="11.42578125" style="4" bestFit="1" customWidth="1"/>
    <col min="4114" max="4114" width="9.140625" style="4"/>
    <col min="4115" max="4115" width="9.140625" style="4" customWidth="1"/>
    <col min="4116" max="4118" width="9.140625" style="4"/>
    <col min="4119" max="4119" width="10" style="4" customWidth="1"/>
    <col min="4120" max="4120" width="9.85546875" style="4" customWidth="1"/>
    <col min="4121" max="4121" width="10.140625" style="4" customWidth="1"/>
    <col min="4122" max="4122" width="9" style="4" customWidth="1"/>
    <col min="4123" max="4123" width="10.7109375" style="4" customWidth="1"/>
    <col min="4124" max="4124" width="12" style="4" customWidth="1"/>
    <col min="4125" max="4125" width="10.5703125" style="4" customWidth="1"/>
    <col min="4126" max="4129" width="9.140625" style="4"/>
    <col min="4130" max="4131" width="9.140625" style="4" customWidth="1"/>
    <col min="4132" max="4132" width="9.5703125" style="4" customWidth="1"/>
    <col min="4133" max="4133" width="9.42578125" style="4" customWidth="1"/>
    <col min="4134" max="4134" width="9.28515625" style="4" customWidth="1"/>
    <col min="4135" max="4135" width="10.85546875" style="4" customWidth="1"/>
    <col min="4136" max="4136" width="11.28515625" style="4" customWidth="1"/>
    <col min="4137" max="4358" width="9.140625" style="4"/>
    <col min="4359" max="4359" width="9.140625" style="4" customWidth="1"/>
    <col min="4360" max="4360" width="7.28515625" style="4" customWidth="1"/>
    <col min="4361" max="4361" width="96.85546875" style="4" customWidth="1"/>
    <col min="4362" max="4362" width="26.28515625" style="4" customWidth="1"/>
    <col min="4363" max="4363" width="17.28515625" style="4" customWidth="1"/>
    <col min="4364" max="4364" width="25.42578125" style="4" customWidth="1"/>
    <col min="4365" max="4365" width="21" style="4" customWidth="1"/>
    <col min="4366" max="4366" width="27.5703125" style="4" customWidth="1"/>
    <col min="4367" max="4368" width="9.140625" style="4"/>
    <col min="4369" max="4369" width="11.42578125" style="4" bestFit="1" customWidth="1"/>
    <col min="4370" max="4370" width="9.140625" style="4"/>
    <col min="4371" max="4371" width="9.140625" style="4" customWidth="1"/>
    <col min="4372" max="4374" width="9.140625" style="4"/>
    <col min="4375" max="4375" width="10" style="4" customWidth="1"/>
    <col min="4376" max="4376" width="9.85546875" style="4" customWidth="1"/>
    <col min="4377" max="4377" width="10.140625" style="4" customWidth="1"/>
    <col min="4378" max="4378" width="9" style="4" customWidth="1"/>
    <col min="4379" max="4379" width="10.7109375" style="4" customWidth="1"/>
    <col min="4380" max="4380" width="12" style="4" customWidth="1"/>
    <col min="4381" max="4381" width="10.5703125" style="4" customWidth="1"/>
    <col min="4382" max="4385" width="9.140625" style="4"/>
    <col min="4386" max="4387" width="9.140625" style="4" customWidth="1"/>
    <col min="4388" max="4388" width="9.5703125" style="4" customWidth="1"/>
    <col min="4389" max="4389" width="9.42578125" style="4" customWidth="1"/>
    <col min="4390" max="4390" width="9.28515625" style="4" customWidth="1"/>
    <col min="4391" max="4391" width="10.85546875" style="4" customWidth="1"/>
    <col min="4392" max="4392" width="11.28515625" style="4" customWidth="1"/>
    <col min="4393" max="4614" width="9.140625" style="4"/>
    <col min="4615" max="4615" width="9.140625" style="4" customWidth="1"/>
    <col min="4616" max="4616" width="7.28515625" style="4" customWidth="1"/>
    <col min="4617" max="4617" width="96.85546875" style="4" customWidth="1"/>
    <col min="4618" max="4618" width="26.28515625" style="4" customWidth="1"/>
    <col min="4619" max="4619" width="17.28515625" style="4" customWidth="1"/>
    <col min="4620" max="4620" width="25.42578125" style="4" customWidth="1"/>
    <col min="4621" max="4621" width="21" style="4" customWidth="1"/>
    <col min="4622" max="4622" width="27.5703125" style="4" customWidth="1"/>
    <col min="4623" max="4624" width="9.140625" style="4"/>
    <col min="4625" max="4625" width="11.42578125" style="4" bestFit="1" customWidth="1"/>
    <col min="4626" max="4626" width="9.140625" style="4"/>
    <col min="4627" max="4627" width="9.140625" style="4" customWidth="1"/>
    <col min="4628" max="4630" width="9.140625" style="4"/>
    <col min="4631" max="4631" width="10" style="4" customWidth="1"/>
    <col min="4632" max="4632" width="9.85546875" style="4" customWidth="1"/>
    <col min="4633" max="4633" width="10.140625" style="4" customWidth="1"/>
    <col min="4634" max="4634" width="9" style="4" customWidth="1"/>
    <col min="4635" max="4635" width="10.7109375" style="4" customWidth="1"/>
    <col min="4636" max="4636" width="12" style="4" customWidth="1"/>
    <col min="4637" max="4637" width="10.5703125" style="4" customWidth="1"/>
    <col min="4638" max="4641" width="9.140625" style="4"/>
    <col min="4642" max="4643" width="9.140625" style="4" customWidth="1"/>
    <col min="4644" max="4644" width="9.5703125" style="4" customWidth="1"/>
    <col min="4645" max="4645" width="9.42578125" style="4" customWidth="1"/>
    <col min="4646" max="4646" width="9.28515625" style="4" customWidth="1"/>
    <col min="4647" max="4647" width="10.85546875" style="4" customWidth="1"/>
    <col min="4648" max="4648" width="11.28515625" style="4" customWidth="1"/>
    <col min="4649" max="4870" width="9.140625" style="4"/>
    <col min="4871" max="4871" width="9.140625" style="4" customWidth="1"/>
    <col min="4872" max="4872" width="7.28515625" style="4" customWidth="1"/>
    <col min="4873" max="4873" width="96.85546875" style="4" customWidth="1"/>
    <col min="4874" max="4874" width="26.28515625" style="4" customWidth="1"/>
    <col min="4875" max="4875" width="17.28515625" style="4" customWidth="1"/>
    <col min="4876" max="4876" width="25.42578125" style="4" customWidth="1"/>
    <col min="4877" max="4877" width="21" style="4" customWidth="1"/>
    <col min="4878" max="4878" width="27.5703125" style="4" customWidth="1"/>
    <col min="4879" max="4880" width="9.140625" style="4"/>
    <col min="4881" max="4881" width="11.42578125" style="4" bestFit="1" customWidth="1"/>
    <col min="4882" max="4882" width="9.140625" style="4"/>
    <col min="4883" max="4883" width="9.140625" style="4" customWidth="1"/>
    <col min="4884" max="4886" width="9.140625" style="4"/>
    <col min="4887" max="4887" width="10" style="4" customWidth="1"/>
    <col min="4888" max="4888" width="9.85546875" style="4" customWidth="1"/>
    <col min="4889" max="4889" width="10.140625" style="4" customWidth="1"/>
    <col min="4890" max="4890" width="9" style="4" customWidth="1"/>
    <col min="4891" max="4891" width="10.7109375" style="4" customWidth="1"/>
    <col min="4892" max="4892" width="12" style="4" customWidth="1"/>
    <col min="4893" max="4893" width="10.5703125" style="4" customWidth="1"/>
    <col min="4894" max="4897" width="9.140625" style="4"/>
    <col min="4898" max="4899" width="9.140625" style="4" customWidth="1"/>
    <col min="4900" max="4900" width="9.5703125" style="4" customWidth="1"/>
    <col min="4901" max="4901" width="9.42578125" style="4" customWidth="1"/>
    <col min="4902" max="4902" width="9.28515625" style="4" customWidth="1"/>
    <col min="4903" max="4903" width="10.85546875" style="4" customWidth="1"/>
    <col min="4904" max="4904" width="11.28515625" style="4" customWidth="1"/>
    <col min="4905" max="5126" width="9.140625" style="4"/>
    <col min="5127" max="5127" width="9.140625" style="4" customWidth="1"/>
    <col min="5128" max="5128" width="7.28515625" style="4" customWidth="1"/>
    <col min="5129" max="5129" width="96.85546875" style="4" customWidth="1"/>
    <col min="5130" max="5130" width="26.28515625" style="4" customWidth="1"/>
    <col min="5131" max="5131" width="17.28515625" style="4" customWidth="1"/>
    <col min="5132" max="5132" width="25.42578125" style="4" customWidth="1"/>
    <col min="5133" max="5133" width="21" style="4" customWidth="1"/>
    <col min="5134" max="5134" width="27.5703125" style="4" customWidth="1"/>
    <col min="5135" max="5136" width="9.140625" style="4"/>
    <col min="5137" max="5137" width="11.42578125" style="4" bestFit="1" customWidth="1"/>
    <col min="5138" max="5138" width="9.140625" style="4"/>
    <col min="5139" max="5139" width="9.140625" style="4" customWidth="1"/>
    <col min="5140" max="5142" width="9.140625" style="4"/>
    <col min="5143" max="5143" width="10" style="4" customWidth="1"/>
    <col min="5144" max="5144" width="9.85546875" style="4" customWidth="1"/>
    <col min="5145" max="5145" width="10.140625" style="4" customWidth="1"/>
    <col min="5146" max="5146" width="9" style="4" customWidth="1"/>
    <col min="5147" max="5147" width="10.7109375" style="4" customWidth="1"/>
    <col min="5148" max="5148" width="12" style="4" customWidth="1"/>
    <col min="5149" max="5149" width="10.5703125" style="4" customWidth="1"/>
    <col min="5150" max="5153" width="9.140625" style="4"/>
    <col min="5154" max="5155" width="9.140625" style="4" customWidth="1"/>
    <col min="5156" max="5156" width="9.5703125" style="4" customWidth="1"/>
    <col min="5157" max="5157" width="9.42578125" style="4" customWidth="1"/>
    <col min="5158" max="5158" width="9.28515625" style="4" customWidth="1"/>
    <col min="5159" max="5159" width="10.85546875" style="4" customWidth="1"/>
    <col min="5160" max="5160" width="11.28515625" style="4" customWidth="1"/>
    <col min="5161" max="5382" width="9.140625" style="4"/>
    <col min="5383" max="5383" width="9.140625" style="4" customWidth="1"/>
    <col min="5384" max="5384" width="7.28515625" style="4" customWidth="1"/>
    <col min="5385" max="5385" width="96.85546875" style="4" customWidth="1"/>
    <col min="5386" max="5386" width="26.28515625" style="4" customWidth="1"/>
    <col min="5387" max="5387" width="17.28515625" style="4" customWidth="1"/>
    <col min="5388" max="5388" width="25.42578125" style="4" customWidth="1"/>
    <col min="5389" max="5389" width="21" style="4" customWidth="1"/>
    <col min="5390" max="5390" width="27.5703125" style="4" customWidth="1"/>
    <col min="5391" max="5392" width="9.140625" style="4"/>
    <col min="5393" max="5393" width="11.42578125" style="4" bestFit="1" customWidth="1"/>
    <col min="5394" max="5394" width="9.140625" style="4"/>
    <col min="5395" max="5395" width="9.140625" style="4" customWidth="1"/>
    <col min="5396" max="5398" width="9.140625" style="4"/>
    <col min="5399" max="5399" width="10" style="4" customWidth="1"/>
    <col min="5400" max="5400" width="9.85546875" style="4" customWidth="1"/>
    <col min="5401" max="5401" width="10.140625" style="4" customWidth="1"/>
    <col min="5402" max="5402" width="9" style="4" customWidth="1"/>
    <col min="5403" max="5403" width="10.7109375" style="4" customWidth="1"/>
    <col min="5404" max="5404" width="12" style="4" customWidth="1"/>
    <col min="5405" max="5405" width="10.5703125" style="4" customWidth="1"/>
    <col min="5406" max="5409" width="9.140625" style="4"/>
    <col min="5410" max="5411" width="9.140625" style="4" customWidth="1"/>
    <col min="5412" max="5412" width="9.5703125" style="4" customWidth="1"/>
    <col min="5413" max="5413" width="9.42578125" style="4" customWidth="1"/>
    <col min="5414" max="5414" width="9.28515625" style="4" customWidth="1"/>
    <col min="5415" max="5415" width="10.85546875" style="4" customWidth="1"/>
    <col min="5416" max="5416" width="11.28515625" style="4" customWidth="1"/>
    <col min="5417" max="5638" width="9.140625" style="4"/>
    <col min="5639" max="5639" width="9.140625" style="4" customWidth="1"/>
    <col min="5640" max="5640" width="7.28515625" style="4" customWidth="1"/>
    <col min="5641" max="5641" width="96.85546875" style="4" customWidth="1"/>
    <col min="5642" max="5642" width="26.28515625" style="4" customWidth="1"/>
    <col min="5643" max="5643" width="17.28515625" style="4" customWidth="1"/>
    <col min="5644" max="5644" width="25.42578125" style="4" customWidth="1"/>
    <col min="5645" max="5645" width="21" style="4" customWidth="1"/>
    <col min="5646" max="5646" width="27.5703125" style="4" customWidth="1"/>
    <col min="5647" max="5648" width="9.140625" style="4"/>
    <col min="5649" max="5649" width="11.42578125" style="4" bestFit="1" customWidth="1"/>
    <col min="5650" max="5650" width="9.140625" style="4"/>
    <col min="5651" max="5651" width="9.140625" style="4" customWidth="1"/>
    <col min="5652" max="5654" width="9.140625" style="4"/>
    <col min="5655" max="5655" width="10" style="4" customWidth="1"/>
    <col min="5656" max="5656" width="9.85546875" style="4" customWidth="1"/>
    <col min="5657" max="5657" width="10.140625" style="4" customWidth="1"/>
    <col min="5658" max="5658" width="9" style="4" customWidth="1"/>
    <col min="5659" max="5659" width="10.7109375" style="4" customWidth="1"/>
    <col min="5660" max="5660" width="12" style="4" customWidth="1"/>
    <col min="5661" max="5661" width="10.5703125" style="4" customWidth="1"/>
    <col min="5662" max="5665" width="9.140625" style="4"/>
    <col min="5666" max="5667" width="9.140625" style="4" customWidth="1"/>
    <col min="5668" max="5668" width="9.5703125" style="4" customWidth="1"/>
    <col min="5669" max="5669" width="9.42578125" style="4" customWidth="1"/>
    <col min="5670" max="5670" width="9.28515625" style="4" customWidth="1"/>
    <col min="5671" max="5671" width="10.85546875" style="4" customWidth="1"/>
    <col min="5672" max="5672" width="11.28515625" style="4" customWidth="1"/>
    <col min="5673" max="5894" width="9.140625" style="4"/>
    <col min="5895" max="5895" width="9.140625" style="4" customWidth="1"/>
    <col min="5896" max="5896" width="7.28515625" style="4" customWidth="1"/>
    <col min="5897" max="5897" width="96.85546875" style="4" customWidth="1"/>
    <col min="5898" max="5898" width="26.28515625" style="4" customWidth="1"/>
    <col min="5899" max="5899" width="17.28515625" style="4" customWidth="1"/>
    <col min="5900" max="5900" width="25.42578125" style="4" customWidth="1"/>
    <col min="5901" max="5901" width="21" style="4" customWidth="1"/>
    <col min="5902" max="5902" width="27.5703125" style="4" customWidth="1"/>
    <col min="5903" max="5904" width="9.140625" style="4"/>
    <col min="5905" max="5905" width="11.42578125" style="4" bestFit="1" customWidth="1"/>
    <col min="5906" max="5906" width="9.140625" style="4"/>
    <col min="5907" max="5907" width="9.140625" style="4" customWidth="1"/>
    <col min="5908" max="5910" width="9.140625" style="4"/>
    <col min="5911" max="5911" width="10" style="4" customWidth="1"/>
    <col min="5912" max="5912" width="9.85546875" style="4" customWidth="1"/>
    <col min="5913" max="5913" width="10.140625" style="4" customWidth="1"/>
    <col min="5914" max="5914" width="9" style="4" customWidth="1"/>
    <col min="5915" max="5915" width="10.7109375" style="4" customWidth="1"/>
    <col min="5916" max="5916" width="12" style="4" customWidth="1"/>
    <col min="5917" max="5917" width="10.5703125" style="4" customWidth="1"/>
    <col min="5918" max="5921" width="9.140625" style="4"/>
    <col min="5922" max="5923" width="9.140625" style="4" customWidth="1"/>
    <col min="5924" max="5924" width="9.5703125" style="4" customWidth="1"/>
    <col min="5925" max="5925" width="9.42578125" style="4" customWidth="1"/>
    <col min="5926" max="5926" width="9.28515625" style="4" customWidth="1"/>
    <col min="5927" max="5927" width="10.85546875" style="4" customWidth="1"/>
    <col min="5928" max="5928" width="11.28515625" style="4" customWidth="1"/>
    <col min="5929" max="6150" width="9.140625" style="4"/>
    <col min="6151" max="6151" width="9.140625" style="4" customWidth="1"/>
    <col min="6152" max="6152" width="7.28515625" style="4" customWidth="1"/>
    <col min="6153" max="6153" width="96.85546875" style="4" customWidth="1"/>
    <col min="6154" max="6154" width="26.28515625" style="4" customWidth="1"/>
    <col min="6155" max="6155" width="17.28515625" style="4" customWidth="1"/>
    <col min="6156" max="6156" width="25.42578125" style="4" customWidth="1"/>
    <col min="6157" max="6157" width="21" style="4" customWidth="1"/>
    <col min="6158" max="6158" width="27.5703125" style="4" customWidth="1"/>
    <col min="6159" max="6160" width="9.140625" style="4"/>
    <col min="6161" max="6161" width="11.42578125" style="4" bestFit="1" customWidth="1"/>
    <col min="6162" max="6162" width="9.140625" style="4"/>
    <col min="6163" max="6163" width="9.140625" style="4" customWidth="1"/>
    <col min="6164" max="6166" width="9.140625" style="4"/>
    <col min="6167" max="6167" width="10" style="4" customWidth="1"/>
    <col min="6168" max="6168" width="9.85546875" style="4" customWidth="1"/>
    <col min="6169" max="6169" width="10.140625" style="4" customWidth="1"/>
    <col min="6170" max="6170" width="9" style="4" customWidth="1"/>
    <col min="6171" max="6171" width="10.7109375" style="4" customWidth="1"/>
    <col min="6172" max="6172" width="12" style="4" customWidth="1"/>
    <col min="6173" max="6173" width="10.5703125" style="4" customWidth="1"/>
    <col min="6174" max="6177" width="9.140625" style="4"/>
    <col min="6178" max="6179" width="9.140625" style="4" customWidth="1"/>
    <col min="6180" max="6180" width="9.5703125" style="4" customWidth="1"/>
    <col min="6181" max="6181" width="9.42578125" style="4" customWidth="1"/>
    <col min="6182" max="6182" width="9.28515625" style="4" customWidth="1"/>
    <col min="6183" max="6183" width="10.85546875" style="4" customWidth="1"/>
    <col min="6184" max="6184" width="11.28515625" style="4" customWidth="1"/>
    <col min="6185" max="6406" width="9.140625" style="4"/>
    <col min="6407" max="6407" width="9.140625" style="4" customWidth="1"/>
    <col min="6408" max="6408" width="7.28515625" style="4" customWidth="1"/>
    <col min="6409" max="6409" width="96.85546875" style="4" customWidth="1"/>
    <col min="6410" max="6410" width="26.28515625" style="4" customWidth="1"/>
    <col min="6411" max="6411" width="17.28515625" style="4" customWidth="1"/>
    <col min="6412" max="6412" width="25.42578125" style="4" customWidth="1"/>
    <col min="6413" max="6413" width="21" style="4" customWidth="1"/>
    <col min="6414" max="6414" width="27.5703125" style="4" customWidth="1"/>
    <col min="6415" max="6416" width="9.140625" style="4"/>
    <col min="6417" max="6417" width="11.42578125" style="4" bestFit="1" customWidth="1"/>
    <col min="6418" max="6418" width="9.140625" style="4"/>
    <col min="6419" max="6419" width="9.140625" style="4" customWidth="1"/>
    <col min="6420" max="6422" width="9.140625" style="4"/>
    <col min="6423" max="6423" width="10" style="4" customWidth="1"/>
    <col min="6424" max="6424" width="9.85546875" style="4" customWidth="1"/>
    <col min="6425" max="6425" width="10.140625" style="4" customWidth="1"/>
    <col min="6426" max="6426" width="9" style="4" customWidth="1"/>
    <col min="6427" max="6427" width="10.7109375" style="4" customWidth="1"/>
    <col min="6428" max="6428" width="12" style="4" customWidth="1"/>
    <col min="6429" max="6429" width="10.5703125" style="4" customWidth="1"/>
    <col min="6430" max="6433" width="9.140625" style="4"/>
    <col min="6434" max="6435" width="9.140625" style="4" customWidth="1"/>
    <col min="6436" max="6436" width="9.5703125" style="4" customWidth="1"/>
    <col min="6437" max="6437" width="9.42578125" style="4" customWidth="1"/>
    <col min="6438" max="6438" width="9.28515625" style="4" customWidth="1"/>
    <col min="6439" max="6439" width="10.85546875" style="4" customWidth="1"/>
    <col min="6440" max="6440" width="11.28515625" style="4" customWidth="1"/>
    <col min="6441" max="6662" width="9.140625" style="4"/>
    <col min="6663" max="6663" width="9.140625" style="4" customWidth="1"/>
    <col min="6664" max="6664" width="7.28515625" style="4" customWidth="1"/>
    <col min="6665" max="6665" width="96.85546875" style="4" customWidth="1"/>
    <col min="6666" max="6666" width="26.28515625" style="4" customWidth="1"/>
    <col min="6667" max="6667" width="17.28515625" style="4" customWidth="1"/>
    <col min="6668" max="6668" width="25.42578125" style="4" customWidth="1"/>
    <col min="6669" max="6669" width="21" style="4" customWidth="1"/>
    <col min="6670" max="6670" width="27.5703125" style="4" customWidth="1"/>
    <col min="6671" max="6672" width="9.140625" style="4"/>
    <col min="6673" max="6673" width="11.42578125" style="4" bestFit="1" customWidth="1"/>
    <col min="6674" max="6674" width="9.140625" style="4"/>
    <col min="6675" max="6675" width="9.140625" style="4" customWidth="1"/>
    <col min="6676" max="6678" width="9.140625" style="4"/>
    <col min="6679" max="6679" width="10" style="4" customWidth="1"/>
    <col min="6680" max="6680" width="9.85546875" style="4" customWidth="1"/>
    <col min="6681" max="6681" width="10.140625" style="4" customWidth="1"/>
    <col min="6682" max="6682" width="9" style="4" customWidth="1"/>
    <col min="6683" max="6683" width="10.7109375" style="4" customWidth="1"/>
    <col min="6684" max="6684" width="12" style="4" customWidth="1"/>
    <col min="6685" max="6685" width="10.5703125" style="4" customWidth="1"/>
    <col min="6686" max="6689" width="9.140625" style="4"/>
    <col min="6690" max="6691" width="9.140625" style="4" customWidth="1"/>
    <col min="6692" max="6692" width="9.5703125" style="4" customWidth="1"/>
    <col min="6693" max="6693" width="9.42578125" style="4" customWidth="1"/>
    <col min="6694" max="6694" width="9.28515625" style="4" customWidth="1"/>
    <col min="6695" max="6695" width="10.85546875" style="4" customWidth="1"/>
    <col min="6696" max="6696" width="11.28515625" style="4" customWidth="1"/>
    <col min="6697" max="6918" width="9.140625" style="4"/>
    <col min="6919" max="6919" width="9.140625" style="4" customWidth="1"/>
    <col min="6920" max="6920" width="7.28515625" style="4" customWidth="1"/>
    <col min="6921" max="6921" width="96.85546875" style="4" customWidth="1"/>
    <col min="6922" max="6922" width="26.28515625" style="4" customWidth="1"/>
    <col min="6923" max="6923" width="17.28515625" style="4" customWidth="1"/>
    <col min="6924" max="6924" width="25.42578125" style="4" customWidth="1"/>
    <col min="6925" max="6925" width="21" style="4" customWidth="1"/>
    <col min="6926" max="6926" width="27.5703125" style="4" customWidth="1"/>
    <col min="6927" max="6928" width="9.140625" style="4"/>
    <col min="6929" max="6929" width="11.42578125" style="4" bestFit="1" customWidth="1"/>
    <col min="6930" max="6930" width="9.140625" style="4"/>
    <col min="6931" max="6931" width="9.140625" style="4" customWidth="1"/>
    <col min="6932" max="6934" width="9.140625" style="4"/>
    <col min="6935" max="6935" width="10" style="4" customWidth="1"/>
    <col min="6936" max="6936" width="9.85546875" style="4" customWidth="1"/>
    <col min="6937" max="6937" width="10.140625" style="4" customWidth="1"/>
    <col min="6938" max="6938" width="9" style="4" customWidth="1"/>
    <col min="6939" max="6939" width="10.7109375" style="4" customWidth="1"/>
    <col min="6940" max="6940" width="12" style="4" customWidth="1"/>
    <col min="6941" max="6941" width="10.5703125" style="4" customWidth="1"/>
    <col min="6942" max="6945" width="9.140625" style="4"/>
    <col min="6946" max="6947" width="9.140625" style="4" customWidth="1"/>
    <col min="6948" max="6948" width="9.5703125" style="4" customWidth="1"/>
    <col min="6949" max="6949" width="9.42578125" style="4" customWidth="1"/>
    <col min="6950" max="6950" width="9.28515625" style="4" customWidth="1"/>
    <col min="6951" max="6951" width="10.85546875" style="4" customWidth="1"/>
    <col min="6952" max="6952" width="11.28515625" style="4" customWidth="1"/>
    <col min="6953" max="7174" width="9.140625" style="4"/>
    <col min="7175" max="7175" width="9.140625" style="4" customWidth="1"/>
    <col min="7176" max="7176" width="7.28515625" style="4" customWidth="1"/>
    <col min="7177" max="7177" width="96.85546875" style="4" customWidth="1"/>
    <col min="7178" max="7178" width="26.28515625" style="4" customWidth="1"/>
    <col min="7179" max="7179" width="17.28515625" style="4" customWidth="1"/>
    <col min="7180" max="7180" width="25.42578125" style="4" customWidth="1"/>
    <col min="7181" max="7181" width="21" style="4" customWidth="1"/>
    <col min="7182" max="7182" width="27.5703125" style="4" customWidth="1"/>
    <col min="7183" max="7184" width="9.140625" style="4"/>
    <col min="7185" max="7185" width="11.42578125" style="4" bestFit="1" customWidth="1"/>
    <col min="7186" max="7186" width="9.140625" style="4"/>
    <col min="7187" max="7187" width="9.140625" style="4" customWidth="1"/>
    <col min="7188" max="7190" width="9.140625" style="4"/>
    <col min="7191" max="7191" width="10" style="4" customWidth="1"/>
    <col min="7192" max="7192" width="9.85546875" style="4" customWidth="1"/>
    <col min="7193" max="7193" width="10.140625" style="4" customWidth="1"/>
    <col min="7194" max="7194" width="9" style="4" customWidth="1"/>
    <col min="7195" max="7195" width="10.7109375" style="4" customWidth="1"/>
    <col min="7196" max="7196" width="12" style="4" customWidth="1"/>
    <col min="7197" max="7197" width="10.5703125" style="4" customWidth="1"/>
    <col min="7198" max="7201" width="9.140625" style="4"/>
    <col min="7202" max="7203" width="9.140625" style="4" customWidth="1"/>
    <col min="7204" max="7204" width="9.5703125" style="4" customWidth="1"/>
    <col min="7205" max="7205" width="9.42578125" style="4" customWidth="1"/>
    <col min="7206" max="7206" width="9.28515625" style="4" customWidth="1"/>
    <col min="7207" max="7207" width="10.85546875" style="4" customWidth="1"/>
    <col min="7208" max="7208" width="11.28515625" style="4" customWidth="1"/>
    <col min="7209" max="7430" width="9.140625" style="4"/>
    <col min="7431" max="7431" width="9.140625" style="4" customWidth="1"/>
    <col min="7432" max="7432" width="7.28515625" style="4" customWidth="1"/>
    <col min="7433" max="7433" width="96.85546875" style="4" customWidth="1"/>
    <col min="7434" max="7434" width="26.28515625" style="4" customWidth="1"/>
    <col min="7435" max="7435" width="17.28515625" style="4" customWidth="1"/>
    <col min="7436" max="7436" width="25.42578125" style="4" customWidth="1"/>
    <col min="7437" max="7437" width="21" style="4" customWidth="1"/>
    <col min="7438" max="7438" width="27.5703125" style="4" customWidth="1"/>
    <col min="7439" max="7440" width="9.140625" style="4"/>
    <col min="7441" max="7441" width="11.42578125" style="4" bestFit="1" customWidth="1"/>
    <col min="7442" max="7442" width="9.140625" style="4"/>
    <col min="7443" max="7443" width="9.140625" style="4" customWidth="1"/>
    <col min="7444" max="7446" width="9.140625" style="4"/>
    <col min="7447" max="7447" width="10" style="4" customWidth="1"/>
    <col min="7448" max="7448" width="9.85546875" style="4" customWidth="1"/>
    <col min="7449" max="7449" width="10.140625" style="4" customWidth="1"/>
    <col min="7450" max="7450" width="9" style="4" customWidth="1"/>
    <col min="7451" max="7451" width="10.7109375" style="4" customWidth="1"/>
    <col min="7452" max="7452" width="12" style="4" customWidth="1"/>
    <col min="7453" max="7453" width="10.5703125" style="4" customWidth="1"/>
    <col min="7454" max="7457" width="9.140625" style="4"/>
    <col min="7458" max="7459" width="9.140625" style="4" customWidth="1"/>
    <col min="7460" max="7460" width="9.5703125" style="4" customWidth="1"/>
    <col min="7461" max="7461" width="9.42578125" style="4" customWidth="1"/>
    <col min="7462" max="7462" width="9.28515625" style="4" customWidth="1"/>
    <col min="7463" max="7463" width="10.85546875" style="4" customWidth="1"/>
    <col min="7464" max="7464" width="11.28515625" style="4" customWidth="1"/>
    <col min="7465" max="7686" width="9.140625" style="4"/>
    <col min="7687" max="7687" width="9.140625" style="4" customWidth="1"/>
    <col min="7688" max="7688" width="7.28515625" style="4" customWidth="1"/>
    <col min="7689" max="7689" width="96.85546875" style="4" customWidth="1"/>
    <col min="7690" max="7690" width="26.28515625" style="4" customWidth="1"/>
    <col min="7691" max="7691" width="17.28515625" style="4" customWidth="1"/>
    <col min="7692" max="7692" width="25.42578125" style="4" customWidth="1"/>
    <col min="7693" max="7693" width="21" style="4" customWidth="1"/>
    <col min="7694" max="7694" width="27.5703125" style="4" customWidth="1"/>
    <col min="7695" max="7696" width="9.140625" style="4"/>
    <col min="7697" max="7697" width="11.42578125" style="4" bestFit="1" customWidth="1"/>
    <col min="7698" max="7698" width="9.140625" style="4"/>
    <col min="7699" max="7699" width="9.140625" style="4" customWidth="1"/>
    <col min="7700" max="7702" width="9.140625" style="4"/>
    <col min="7703" max="7703" width="10" style="4" customWidth="1"/>
    <col min="7704" max="7704" width="9.85546875" style="4" customWidth="1"/>
    <col min="7705" max="7705" width="10.140625" style="4" customWidth="1"/>
    <col min="7706" max="7706" width="9" style="4" customWidth="1"/>
    <col min="7707" max="7707" width="10.7109375" style="4" customWidth="1"/>
    <col min="7708" max="7708" width="12" style="4" customWidth="1"/>
    <col min="7709" max="7709" width="10.5703125" style="4" customWidth="1"/>
    <col min="7710" max="7713" width="9.140625" style="4"/>
    <col min="7714" max="7715" width="9.140625" style="4" customWidth="1"/>
    <col min="7716" max="7716" width="9.5703125" style="4" customWidth="1"/>
    <col min="7717" max="7717" width="9.42578125" style="4" customWidth="1"/>
    <col min="7718" max="7718" width="9.28515625" style="4" customWidth="1"/>
    <col min="7719" max="7719" width="10.85546875" style="4" customWidth="1"/>
    <col min="7720" max="7720" width="11.28515625" style="4" customWidth="1"/>
    <col min="7721" max="7942" width="9.140625" style="4"/>
    <col min="7943" max="7943" width="9.140625" style="4" customWidth="1"/>
    <col min="7944" max="7944" width="7.28515625" style="4" customWidth="1"/>
    <col min="7945" max="7945" width="96.85546875" style="4" customWidth="1"/>
    <col min="7946" max="7946" width="26.28515625" style="4" customWidth="1"/>
    <col min="7947" max="7947" width="17.28515625" style="4" customWidth="1"/>
    <col min="7948" max="7948" width="25.42578125" style="4" customWidth="1"/>
    <col min="7949" max="7949" width="21" style="4" customWidth="1"/>
    <col min="7950" max="7950" width="27.5703125" style="4" customWidth="1"/>
    <col min="7951" max="7952" width="9.140625" style="4"/>
    <col min="7953" max="7953" width="11.42578125" style="4" bestFit="1" customWidth="1"/>
    <col min="7954" max="7954" width="9.140625" style="4"/>
    <col min="7955" max="7955" width="9.140625" style="4" customWidth="1"/>
    <col min="7956" max="7958" width="9.140625" style="4"/>
    <col min="7959" max="7959" width="10" style="4" customWidth="1"/>
    <col min="7960" max="7960" width="9.85546875" style="4" customWidth="1"/>
    <col min="7961" max="7961" width="10.140625" style="4" customWidth="1"/>
    <col min="7962" max="7962" width="9" style="4" customWidth="1"/>
    <col min="7963" max="7963" width="10.7109375" style="4" customWidth="1"/>
    <col min="7964" max="7964" width="12" style="4" customWidth="1"/>
    <col min="7965" max="7965" width="10.5703125" style="4" customWidth="1"/>
    <col min="7966" max="7969" width="9.140625" style="4"/>
    <col min="7970" max="7971" width="9.140625" style="4" customWidth="1"/>
    <col min="7972" max="7972" width="9.5703125" style="4" customWidth="1"/>
    <col min="7973" max="7973" width="9.42578125" style="4" customWidth="1"/>
    <col min="7974" max="7974" width="9.28515625" style="4" customWidth="1"/>
    <col min="7975" max="7975" width="10.85546875" style="4" customWidth="1"/>
    <col min="7976" max="7976" width="11.28515625" style="4" customWidth="1"/>
    <col min="7977" max="8198" width="9.140625" style="4"/>
    <col min="8199" max="8199" width="9.140625" style="4" customWidth="1"/>
    <col min="8200" max="8200" width="7.28515625" style="4" customWidth="1"/>
    <col min="8201" max="8201" width="96.85546875" style="4" customWidth="1"/>
    <col min="8202" max="8202" width="26.28515625" style="4" customWidth="1"/>
    <col min="8203" max="8203" width="17.28515625" style="4" customWidth="1"/>
    <col min="8204" max="8204" width="25.42578125" style="4" customWidth="1"/>
    <col min="8205" max="8205" width="21" style="4" customWidth="1"/>
    <col min="8206" max="8206" width="27.5703125" style="4" customWidth="1"/>
    <col min="8207" max="8208" width="9.140625" style="4"/>
    <col min="8209" max="8209" width="11.42578125" style="4" bestFit="1" customWidth="1"/>
    <col min="8210" max="8210" width="9.140625" style="4"/>
    <col min="8211" max="8211" width="9.140625" style="4" customWidth="1"/>
    <col min="8212" max="8214" width="9.140625" style="4"/>
    <col min="8215" max="8215" width="10" style="4" customWidth="1"/>
    <col min="8216" max="8216" width="9.85546875" style="4" customWidth="1"/>
    <col min="8217" max="8217" width="10.140625" style="4" customWidth="1"/>
    <col min="8218" max="8218" width="9" style="4" customWidth="1"/>
    <col min="8219" max="8219" width="10.7109375" style="4" customWidth="1"/>
    <col min="8220" max="8220" width="12" style="4" customWidth="1"/>
    <col min="8221" max="8221" width="10.5703125" style="4" customWidth="1"/>
    <col min="8222" max="8225" width="9.140625" style="4"/>
    <col min="8226" max="8227" width="9.140625" style="4" customWidth="1"/>
    <col min="8228" max="8228" width="9.5703125" style="4" customWidth="1"/>
    <col min="8229" max="8229" width="9.42578125" style="4" customWidth="1"/>
    <col min="8230" max="8230" width="9.28515625" style="4" customWidth="1"/>
    <col min="8231" max="8231" width="10.85546875" style="4" customWidth="1"/>
    <col min="8232" max="8232" width="11.28515625" style="4" customWidth="1"/>
    <col min="8233" max="8454" width="9.140625" style="4"/>
    <col min="8455" max="8455" width="9.140625" style="4" customWidth="1"/>
    <col min="8456" max="8456" width="7.28515625" style="4" customWidth="1"/>
    <col min="8457" max="8457" width="96.85546875" style="4" customWidth="1"/>
    <col min="8458" max="8458" width="26.28515625" style="4" customWidth="1"/>
    <col min="8459" max="8459" width="17.28515625" style="4" customWidth="1"/>
    <col min="8460" max="8460" width="25.42578125" style="4" customWidth="1"/>
    <col min="8461" max="8461" width="21" style="4" customWidth="1"/>
    <col min="8462" max="8462" width="27.5703125" style="4" customWidth="1"/>
    <col min="8463" max="8464" width="9.140625" style="4"/>
    <col min="8465" max="8465" width="11.42578125" style="4" bestFit="1" customWidth="1"/>
    <col min="8466" max="8466" width="9.140625" style="4"/>
    <col min="8467" max="8467" width="9.140625" style="4" customWidth="1"/>
    <col min="8468" max="8470" width="9.140625" style="4"/>
    <col min="8471" max="8471" width="10" style="4" customWidth="1"/>
    <col min="8472" max="8472" width="9.85546875" style="4" customWidth="1"/>
    <col min="8473" max="8473" width="10.140625" style="4" customWidth="1"/>
    <col min="8474" max="8474" width="9" style="4" customWidth="1"/>
    <col min="8475" max="8475" width="10.7109375" style="4" customWidth="1"/>
    <col min="8476" max="8476" width="12" style="4" customWidth="1"/>
    <col min="8477" max="8477" width="10.5703125" style="4" customWidth="1"/>
    <col min="8478" max="8481" width="9.140625" style="4"/>
    <col min="8482" max="8483" width="9.140625" style="4" customWidth="1"/>
    <col min="8484" max="8484" width="9.5703125" style="4" customWidth="1"/>
    <col min="8485" max="8485" width="9.42578125" style="4" customWidth="1"/>
    <col min="8486" max="8486" width="9.28515625" style="4" customWidth="1"/>
    <col min="8487" max="8487" width="10.85546875" style="4" customWidth="1"/>
    <col min="8488" max="8488" width="11.28515625" style="4" customWidth="1"/>
    <col min="8489" max="8710" width="9.140625" style="4"/>
    <col min="8711" max="8711" width="9.140625" style="4" customWidth="1"/>
    <col min="8712" max="8712" width="7.28515625" style="4" customWidth="1"/>
    <col min="8713" max="8713" width="96.85546875" style="4" customWidth="1"/>
    <col min="8714" max="8714" width="26.28515625" style="4" customWidth="1"/>
    <col min="8715" max="8715" width="17.28515625" style="4" customWidth="1"/>
    <col min="8716" max="8716" width="25.42578125" style="4" customWidth="1"/>
    <col min="8717" max="8717" width="21" style="4" customWidth="1"/>
    <col min="8718" max="8718" width="27.5703125" style="4" customWidth="1"/>
    <col min="8719" max="8720" width="9.140625" style="4"/>
    <col min="8721" max="8721" width="11.42578125" style="4" bestFit="1" customWidth="1"/>
    <col min="8722" max="8722" width="9.140625" style="4"/>
    <col min="8723" max="8723" width="9.140625" style="4" customWidth="1"/>
    <col min="8724" max="8726" width="9.140625" style="4"/>
    <col min="8727" max="8727" width="10" style="4" customWidth="1"/>
    <col min="8728" max="8728" width="9.85546875" style="4" customWidth="1"/>
    <col min="8729" max="8729" width="10.140625" style="4" customWidth="1"/>
    <col min="8730" max="8730" width="9" style="4" customWidth="1"/>
    <col min="8731" max="8731" width="10.7109375" style="4" customWidth="1"/>
    <col min="8732" max="8732" width="12" style="4" customWidth="1"/>
    <col min="8733" max="8733" width="10.5703125" style="4" customWidth="1"/>
    <col min="8734" max="8737" width="9.140625" style="4"/>
    <col min="8738" max="8739" width="9.140625" style="4" customWidth="1"/>
    <col min="8740" max="8740" width="9.5703125" style="4" customWidth="1"/>
    <col min="8741" max="8741" width="9.42578125" style="4" customWidth="1"/>
    <col min="8742" max="8742" width="9.28515625" style="4" customWidth="1"/>
    <col min="8743" max="8743" width="10.85546875" style="4" customWidth="1"/>
    <col min="8744" max="8744" width="11.28515625" style="4" customWidth="1"/>
    <col min="8745" max="8966" width="9.140625" style="4"/>
    <col min="8967" max="8967" width="9.140625" style="4" customWidth="1"/>
    <col min="8968" max="8968" width="7.28515625" style="4" customWidth="1"/>
    <col min="8969" max="8969" width="96.85546875" style="4" customWidth="1"/>
    <col min="8970" max="8970" width="26.28515625" style="4" customWidth="1"/>
    <col min="8971" max="8971" width="17.28515625" style="4" customWidth="1"/>
    <col min="8972" max="8972" width="25.42578125" style="4" customWidth="1"/>
    <col min="8973" max="8973" width="21" style="4" customWidth="1"/>
    <col min="8974" max="8974" width="27.5703125" style="4" customWidth="1"/>
    <col min="8975" max="8976" width="9.140625" style="4"/>
    <col min="8977" max="8977" width="11.42578125" style="4" bestFit="1" customWidth="1"/>
    <col min="8978" max="8978" width="9.140625" style="4"/>
    <col min="8979" max="8979" width="9.140625" style="4" customWidth="1"/>
    <col min="8980" max="8982" width="9.140625" style="4"/>
    <col min="8983" max="8983" width="10" style="4" customWidth="1"/>
    <col min="8984" max="8984" width="9.85546875" style="4" customWidth="1"/>
    <col min="8985" max="8985" width="10.140625" style="4" customWidth="1"/>
    <col min="8986" max="8986" width="9" style="4" customWidth="1"/>
    <col min="8987" max="8987" width="10.7109375" style="4" customWidth="1"/>
    <col min="8988" max="8988" width="12" style="4" customWidth="1"/>
    <col min="8989" max="8989" width="10.5703125" style="4" customWidth="1"/>
    <col min="8990" max="8993" width="9.140625" style="4"/>
    <col min="8994" max="8995" width="9.140625" style="4" customWidth="1"/>
    <col min="8996" max="8996" width="9.5703125" style="4" customWidth="1"/>
    <col min="8997" max="8997" width="9.42578125" style="4" customWidth="1"/>
    <col min="8998" max="8998" width="9.28515625" style="4" customWidth="1"/>
    <col min="8999" max="8999" width="10.85546875" style="4" customWidth="1"/>
    <col min="9000" max="9000" width="11.28515625" style="4" customWidth="1"/>
    <col min="9001" max="9222" width="9.140625" style="4"/>
    <col min="9223" max="9223" width="9.140625" style="4" customWidth="1"/>
    <col min="9224" max="9224" width="7.28515625" style="4" customWidth="1"/>
    <col min="9225" max="9225" width="96.85546875" style="4" customWidth="1"/>
    <col min="9226" max="9226" width="26.28515625" style="4" customWidth="1"/>
    <col min="9227" max="9227" width="17.28515625" style="4" customWidth="1"/>
    <col min="9228" max="9228" width="25.42578125" style="4" customWidth="1"/>
    <col min="9229" max="9229" width="21" style="4" customWidth="1"/>
    <col min="9230" max="9230" width="27.5703125" style="4" customWidth="1"/>
    <col min="9231" max="9232" width="9.140625" style="4"/>
    <col min="9233" max="9233" width="11.42578125" style="4" bestFit="1" customWidth="1"/>
    <col min="9234" max="9234" width="9.140625" style="4"/>
    <col min="9235" max="9235" width="9.140625" style="4" customWidth="1"/>
    <col min="9236" max="9238" width="9.140625" style="4"/>
    <col min="9239" max="9239" width="10" style="4" customWidth="1"/>
    <col min="9240" max="9240" width="9.85546875" style="4" customWidth="1"/>
    <col min="9241" max="9241" width="10.140625" style="4" customWidth="1"/>
    <col min="9242" max="9242" width="9" style="4" customWidth="1"/>
    <col min="9243" max="9243" width="10.7109375" style="4" customWidth="1"/>
    <col min="9244" max="9244" width="12" style="4" customWidth="1"/>
    <col min="9245" max="9245" width="10.5703125" style="4" customWidth="1"/>
    <col min="9246" max="9249" width="9.140625" style="4"/>
    <col min="9250" max="9251" width="9.140625" style="4" customWidth="1"/>
    <col min="9252" max="9252" width="9.5703125" style="4" customWidth="1"/>
    <col min="9253" max="9253" width="9.42578125" style="4" customWidth="1"/>
    <col min="9254" max="9254" width="9.28515625" style="4" customWidth="1"/>
    <col min="9255" max="9255" width="10.85546875" style="4" customWidth="1"/>
    <col min="9256" max="9256" width="11.28515625" style="4" customWidth="1"/>
    <col min="9257" max="9478" width="9.140625" style="4"/>
    <col min="9479" max="9479" width="9.140625" style="4" customWidth="1"/>
    <col min="9480" max="9480" width="7.28515625" style="4" customWidth="1"/>
    <col min="9481" max="9481" width="96.85546875" style="4" customWidth="1"/>
    <col min="9482" max="9482" width="26.28515625" style="4" customWidth="1"/>
    <col min="9483" max="9483" width="17.28515625" style="4" customWidth="1"/>
    <col min="9484" max="9484" width="25.42578125" style="4" customWidth="1"/>
    <col min="9485" max="9485" width="21" style="4" customWidth="1"/>
    <col min="9486" max="9486" width="27.5703125" style="4" customWidth="1"/>
    <col min="9487" max="9488" width="9.140625" style="4"/>
    <col min="9489" max="9489" width="11.42578125" style="4" bestFit="1" customWidth="1"/>
    <col min="9490" max="9490" width="9.140625" style="4"/>
    <col min="9491" max="9491" width="9.140625" style="4" customWidth="1"/>
    <col min="9492" max="9494" width="9.140625" style="4"/>
    <col min="9495" max="9495" width="10" style="4" customWidth="1"/>
    <col min="9496" max="9496" width="9.85546875" style="4" customWidth="1"/>
    <col min="9497" max="9497" width="10.140625" style="4" customWidth="1"/>
    <col min="9498" max="9498" width="9" style="4" customWidth="1"/>
    <col min="9499" max="9499" width="10.7109375" style="4" customWidth="1"/>
    <col min="9500" max="9500" width="12" style="4" customWidth="1"/>
    <col min="9501" max="9501" width="10.5703125" style="4" customWidth="1"/>
    <col min="9502" max="9505" width="9.140625" style="4"/>
    <col min="9506" max="9507" width="9.140625" style="4" customWidth="1"/>
    <col min="9508" max="9508" width="9.5703125" style="4" customWidth="1"/>
    <col min="9509" max="9509" width="9.42578125" style="4" customWidth="1"/>
    <col min="9510" max="9510" width="9.28515625" style="4" customWidth="1"/>
    <col min="9511" max="9511" width="10.85546875" style="4" customWidth="1"/>
    <col min="9512" max="9512" width="11.28515625" style="4" customWidth="1"/>
    <col min="9513" max="9734" width="9.140625" style="4"/>
    <col min="9735" max="9735" width="9.140625" style="4" customWidth="1"/>
    <col min="9736" max="9736" width="7.28515625" style="4" customWidth="1"/>
    <col min="9737" max="9737" width="96.85546875" style="4" customWidth="1"/>
    <col min="9738" max="9738" width="26.28515625" style="4" customWidth="1"/>
    <col min="9739" max="9739" width="17.28515625" style="4" customWidth="1"/>
    <col min="9740" max="9740" width="25.42578125" style="4" customWidth="1"/>
    <col min="9741" max="9741" width="21" style="4" customWidth="1"/>
    <col min="9742" max="9742" width="27.5703125" style="4" customWidth="1"/>
    <col min="9743" max="9744" width="9.140625" style="4"/>
    <col min="9745" max="9745" width="11.42578125" style="4" bestFit="1" customWidth="1"/>
    <col min="9746" max="9746" width="9.140625" style="4"/>
    <col min="9747" max="9747" width="9.140625" style="4" customWidth="1"/>
    <col min="9748" max="9750" width="9.140625" style="4"/>
    <col min="9751" max="9751" width="10" style="4" customWidth="1"/>
    <col min="9752" max="9752" width="9.85546875" style="4" customWidth="1"/>
    <col min="9753" max="9753" width="10.140625" style="4" customWidth="1"/>
    <col min="9754" max="9754" width="9" style="4" customWidth="1"/>
    <col min="9755" max="9755" width="10.7109375" style="4" customWidth="1"/>
    <col min="9756" max="9756" width="12" style="4" customWidth="1"/>
    <col min="9757" max="9757" width="10.5703125" style="4" customWidth="1"/>
    <col min="9758" max="9761" width="9.140625" style="4"/>
    <col min="9762" max="9763" width="9.140625" style="4" customWidth="1"/>
    <col min="9764" max="9764" width="9.5703125" style="4" customWidth="1"/>
    <col min="9765" max="9765" width="9.42578125" style="4" customWidth="1"/>
    <col min="9766" max="9766" width="9.28515625" style="4" customWidth="1"/>
    <col min="9767" max="9767" width="10.85546875" style="4" customWidth="1"/>
    <col min="9768" max="9768" width="11.28515625" style="4" customWidth="1"/>
    <col min="9769" max="9990" width="9.140625" style="4"/>
    <col min="9991" max="9991" width="9.140625" style="4" customWidth="1"/>
    <col min="9992" max="9992" width="7.28515625" style="4" customWidth="1"/>
    <col min="9993" max="9993" width="96.85546875" style="4" customWidth="1"/>
    <col min="9994" max="9994" width="26.28515625" style="4" customWidth="1"/>
    <col min="9995" max="9995" width="17.28515625" style="4" customWidth="1"/>
    <col min="9996" max="9996" width="25.42578125" style="4" customWidth="1"/>
    <col min="9997" max="9997" width="21" style="4" customWidth="1"/>
    <col min="9998" max="9998" width="27.5703125" style="4" customWidth="1"/>
    <col min="9999" max="10000" width="9.140625" style="4"/>
    <col min="10001" max="10001" width="11.42578125" style="4" bestFit="1" customWidth="1"/>
    <col min="10002" max="10002" width="9.140625" style="4"/>
    <col min="10003" max="10003" width="9.140625" style="4" customWidth="1"/>
    <col min="10004" max="10006" width="9.140625" style="4"/>
    <col min="10007" max="10007" width="10" style="4" customWidth="1"/>
    <col min="10008" max="10008" width="9.85546875" style="4" customWidth="1"/>
    <col min="10009" max="10009" width="10.140625" style="4" customWidth="1"/>
    <col min="10010" max="10010" width="9" style="4" customWidth="1"/>
    <col min="10011" max="10011" width="10.7109375" style="4" customWidth="1"/>
    <col min="10012" max="10012" width="12" style="4" customWidth="1"/>
    <col min="10013" max="10013" width="10.5703125" style="4" customWidth="1"/>
    <col min="10014" max="10017" width="9.140625" style="4"/>
    <col min="10018" max="10019" width="9.140625" style="4" customWidth="1"/>
    <col min="10020" max="10020" width="9.5703125" style="4" customWidth="1"/>
    <col min="10021" max="10021" width="9.42578125" style="4" customWidth="1"/>
    <col min="10022" max="10022" width="9.28515625" style="4" customWidth="1"/>
    <col min="10023" max="10023" width="10.85546875" style="4" customWidth="1"/>
    <col min="10024" max="10024" width="11.28515625" style="4" customWidth="1"/>
    <col min="10025" max="10246" width="9.140625" style="4"/>
    <col min="10247" max="10247" width="9.140625" style="4" customWidth="1"/>
    <col min="10248" max="10248" width="7.28515625" style="4" customWidth="1"/>
    <col min="10249" max="10249" width="96.85546875" style="4" customWidth="1"/>
    <col min="10250" max="10250" width="26.28515625" style="4" customWidth="1"/>
    <col min="10251" max="10251" width="17.28515625" style="4" customWidth="1"/>
    <col min="10252" max="10252" width="25.42578125" style="4" customWidth="1"/>
    <col min="10253" max="10253" width="21" style="4" customWidth="1"/>
    <col min="10254" max="10254" width="27.5703125" style="4" customWidth="1"/>
    <col min="10255" max="10256" width="9.140625" style="4"/>
    <col min="10257" max="10257" width="11.42578125" style="4" bestFit="1" customWidth="1"/>
    <col min="10258" max="10258" width="9.140625" style="4"/>
    <col min="10259" max="10259" width="9.140625" style="4" customWidth="1"/>
    <col min="10260" max="10262" width="9.140625" style="4"/>
    <col min="10263" max="10263" width="10" style="4" customWidth="1"/>
    <col min="10264" max="10264" width="9.85546875" style="4" customWidth="1"/>
    <col min="10265" max="10265" width="10.140625" style="4" customWidth="1"/>
    <col min="10266" max="10266" width="9" style="4" customWidth="1"/>
    <col min="10267" max="10267" width="10.7109375" style="4" customWidth="1"/>
    <col min="10268" max="10268" width="12" style="4" customWidth="1"/>
    <col min="10269" max="10269" width="10.5703125" style="4" customWidth="1"/>
    <col min="10270" max="10273" width="9.140625" style="4"/>
    <col min="10274" max="10275" width="9.140625" style="4" customWidth="1"/>
    <col min="10276" max="10276" width="9.5703125" style="4" customWidth="1"/>
    <col min="10277" max="10277" width="9.42578125" style="4" customWidth="1"/>
    <col min="10278" max="10278" width="9.28515625" style="4" customWidth="1"/>
    <col min="10279" max="10279" width="10.85546875" style="4" customWidth="1"/>
    <col min="10280" max="10280" width="11.28515625" style="4" customWidth="1"/>
    <col min="10281" max="10502" width="9.140625" style="4"/>
    <col min="10503" max="10503" width="9.140625" style="4" customWidth="1"/>
    <col min="10504" max="10504" width="7.28515625" style="4" customWidth="1"/>
    <col min="10505" max="10505" width="96.85546875" style="4" customWidth="1"/>
    <col min="10506" max="10506" width="26.28515625" style="4" customWidth="1"/>
    <col min="10507" max="10507" width="17.28515625" style="4" customWidth="1"/>
    <col min="10508" max="10508" width="25.42578125" style="4" customWidth="1"/>
    <col min="10509" max="10509" width="21" style="4" customWidth="1"/>
    <col min="10510" max="10510" width="27.5703125" style="4" customWidth="1"/>
    <col min="10511" max="10512" width="9.140625" style="4"/>
    <col min="10513" max="10513" width="11.42578125" style="4" bestFit="1" customWidth="1"/>
    <col min="10514" max="10514" width="9.140625" style="4"/>
    <col min="10515" max="10515" width="9.140625" style="4" customWidth="1"/>
    <col min="10516" max="10518" width="9.140625" style="4"/>
    <col min="10519" max="10519" width="10" style="4" customWidth="1"/>
    <col min="10520" max="10520" width="9.85546875" style="4" customWidth="1"/>
    <col min="10521" max="10521" width="10.140625" style="4" customWidth="1"/>
    <col min="10522" max="10522" width="9" style="4" customWidth="1"/>
    <col min="10523" max="10523" width="10.7109375" style="4" customWidth="1"/>
    <col min="10524" max="10524" width="12" style="4" customWidth="1"/>
    <col min="10525" max="10525" width="10.5703125" style="4" customWidth="1"/>
    <col min="10526" max="10529" width="9.140625" style="4"/>
    <col min="10530" max="10531" width="9.140625" style="4" customWidth="1"/>
    <col min="10532" max="10532" width="9.5703125" style="4" customWidth="1"/>
    <col min="10533" max="10533" width="9.42578125" style="4" customWidth="1"/>
    <col min="10534" max="10534" width="9.28515625" style="4" customWidth="1"/>
    <col min="10535" max="10535" width="10.85546875" style="4" customWidth="1"/>
    <col min="10536" max="10536" width="11.28515625" style="4" customWidth="1"/>
    <col min="10537" max="10758" width="9.140625" style="4"/>
    <col min="10759" max="10759" width="9.140625" style="4" customWidth="1"/>
    <col min="10760" max="10760" width="7.28515625" style="4" customWidth="1"/>
    <col min="10761" max="10761" width="96.85546875" style="4" customWidth="1"/>
    <col min="10762" max="10762" width="26.28515625" style="4" customWidth="1"/>
    <col min="10763" max="10763" width="17.28515625" style="4" customWidth="1"/>
    <col min="10764" max="10764" width="25.42578125" style="4" customWidth="1"/>
    <col min="10765" max="10765" width="21" style="4" customWidth="1"/>
    <col min="10766" max="10766" width="27.5703125" style="4" customWidth="1"/>
    <col min="10767" max="10768" width="9.140625" style="4"/>
    <col min="10769" max="10769" width="11.42578125" style="4" bestFit="1" customWidth="1"/>
    <col min="10770" max="10770" width="9.140625" style="4"/>
    <col min="10771" max="10771" width="9.140625" style="4" customWidth="1"/>
    <col min="10772" max="10774" width="9.140625" style="4"/>
    <col min="10775" max="10775" width="10" style="4" customWidth="1"/>
    <col min="10776" max="10776" width="9.85546875" style="4" customWidth="1"/>
    <col min="10777" max="10777" width="10.140625" style="4" customWidth="1"/>
    <col min="10778" max="10778" width="9" style="4" customWidth="1"/>
    <col min="10779" max="10779" width="10.7109375" style="4" customWidth="1"/>
    <col min="10780" max="10780" width="12" style="4" customWidth="1"/>
    <col min="10781" max="10781" width="10.5703125" style="4" customWidth="1"/>
    <col min="10782" max="10785" width="9.140625" style="4"/>
    <col min="10786" max="10787" width="9.140625" style="4" customWidth="1"/>
    <col min="10788" max="10788" width="9.5703125" style="4" customWidth="1"/>
    <col min="10789" max="10789" width="9.42578125" style="4" customWidth="1"/>
    <col min="10790" max="10790" width="9.28515625" style="4" customWidth="1"/>
    <col min="10791" max="10791" width="10.85546875" style="4" customWidth="1"/>
    <col min="10792" max="10792" width="11.28515625" style="4" customWidth="1"/>
    <col min="10793" max="11014" width="9.140625" style="4"/>
    <col min="11015" max="11015" width="9.140625" style="4" customWidth="1"/>
    <col min="11016" max="11016" width="7.28515625" style="4" customWidth="1"/>
    <col min="11017" max="11017" width="96.85546875" style="4" customWidth="1"/>
    <col min="11018" max="11018" width="26.28515625" style="4" customWidth="1"/>
    <col min="11019" max="11019" width="17.28515625" style="4" customWidth="1"/>
    <col min="11020" max="11020" width="25.42578125" style="4" customWidth="1"/>
    <col min="11021" max="11021" width="21" style="4" customWidth="1"/>
    <col min="11022" max="11022" width="27.5703125" style="4" customWidth="1"/>
    <col min="11023" max="11024" width="9.140625" style="4"/>
    <col min="11025" max="11025" width="11.42578125" style="4" bestFit="1" customWidth="1"/>
    <col min="11026" max="11026" width="9.140625" style="4"/>
    <col min="11027" max="11027" width="9.140625" style="4" customWidth="1"/>
    <col min="11028" max="11030" width="9.140625" style="4"/>
    <col min="11031" max="11031" width="10" style="4" customWidth="1"/>
    <col min="11032" max="11032" width="9.85546875" style="4" customWidth="1"/>
    <col min="11033" max="11033" width="10.140625" style="4" customWidth="1"/>
    <col min="11034" max="11034" width="9" style="4" customWidth="1"/>
    <col min="11035" max="11035" width="10.7109375" style="4" customWidth="1"/>
    <col min="11036" max="11036" width="12" style="4" customWidth="1"/>
    <col min="11037" max="11037" width="10.5703125" style="4" customWidth="1"/>
    <col min="11038" max="11041" width="9.140625" style="4"/>
    <col min="11042" max="11043" width="9.140625" style="4" customWidth="1"/>
    <col min="11044" max="11044" width="9.5703125" style="4" customWidth="1"/>
    <col min="11045" max="11045" width="9.42578125" style="4" customWidth="1"/>
    <col min="11046" max="11046" width="9.28515625" style="4" customWidth="1"/>
    <col min="11047" max="11047" width="10.85546875" style="4" customWidth="1"/>
    <col min="11048" max="11048" width="11.28515625" style="4" customWidth="1"/>
    <col min="11049" max="11270" width="9.140625" style="4"/>
    <col min="11271" max="11271" width="9.140625" style="4" customWidth="1"/>
    <col min="11272" max="11272" width="7.28515625" style="4" customWidth="1"/>
    <col min="11273" max="11273" width="96.85546875" style="4" customWidth="1"/>
    <col min="11274" max="11274" width="26.28515625" style="4" customWidth="1"/>
    <col min="11275" max="11275" width="17.28515625" style="4" customWidth="1"/>
    <col min="11276" max="11276" width="25.42578125" style="4" customWidth="1"/>
    <col min="11277" max="11277" width="21" style="4" customWidth="1"/>
    <col min="11278" max="11278" width="27.5703125" style="4" customWidth="1"/>
    <col min="11279" max="11280" width="9.140625" style="4"/>
    <col min="11281" max="11281" width="11.42578125" style="4" bestFit="1" customWidth="1"/>
    <col min="11282" max="11282" width="9.140625" style="4"/>
    <col min="11283" max="11283" width="9.140625" style="4" customWidth="1"/>
    <col min="11284" max="11286" width="9.140625" style="4"/>
    <col min="11287" max="11287" width="10" style="4" customWidth="1"/>
    <col min="11288" max="11288" width="9.85546875" style="4" customWidth="1"/>
    <col min="11289" max="11289" width="10.140625" style="4" customWidth="1"/>
    <col min="11290" max="11290" width="9" style="4" customWidth="1"/>
    <col min="11291" max="11291" width="10.7109375" style="4" customWidth="1"/>
    <col min="11292" max="11292" width="12" style="4" customWidth="1"/>
    <col min="11293" max="11293" width="10.5703125" style="4" customWidth="1"/>
    <col min="11294" max="11297" width="9.140625" style="4"/>
    <col min="11298" max="11299" width="9.140625" style="4" customWidth="1"/>
    <col min="11300" max="11300" width="9.5703125" style="4" customWidth="1"/>
    <col min="11301" max="11301" width="9.42578125" style="4" customWidth="1"/>
    <col min="11302" max="11302" width="9.28515625" style="4" customWidth="1"/>
    <col min="11303" max="11303" width="10.85546875" style="4" customWidth="1"/>
    <col min="11304" max="11304" width="11.28515625" style="4" customWidth="1"/>
    <col min="11305" max="11526" width="9.140625" style="4"/>
    <col min="11527" max="11527" width="9.140625" style="4" customWidth="1"/>
    <col min="11528" max="11528" width="7.28515625" style="4" customWidth="1"/>
    <col min="11529" max="11529" width="96.85546875" style="4" customWidth="1"/>
    <col min="11530" max="11530" width="26.28515625" style="4" customWidth="1"/>
    <col min="11531" max="11531" width="17.28515625" style="4" customWidth="1"/>
    <col min="11532" max="11532" width="25.42578125" style="4" customWidth="1"/>
    <col min="11533" max="11533" width="21" style="4" customWidth="1"/>
    <col min="11534" max="11534" width="27.5703125" style="4" customWidth="1"/>
    <col min="11535" max="11536" width="9.140625" style="4"/>
    <col min="11537" max="11537" width="11.42578125" style="4" bestFit="1" customWidth="1"/>
    <col min="11538" max="11538" width="9.140625" style="4"/>
    <col min="11539" max="11539" width="9.140625" style="4" customWidth="1"/>
    <col min="11540" max="11542" width="9.140625" style="4"/>
    <col min="11543" max="11543" width="10" style="4" customWidth="1"/>
    <col min="11544" max="11544" width="9.85546875" style="4" customWidth="1"/>
    <col min="11545" max="11545" width="10.140625" style="4" customWidth="1"/>
    <col min="11546" max="11546" width="9" style="4" customWidth="1"/>
    <col min="11547" max="11547" width="10.7109375" style="4" customWidth="1"/>
    <col min="11548" max="11548" width="12" style="4" customWidth="1"/>
    <col min="11549" max="11549" width="10.5703125" style="4" customWidth="1"/>
    <col min="11550" max="11553" width="9.140625" style="4"/>
    <col min="11554" max="11555" width="9.140625" style="4" customWidth="1"/>
    <col min="11556" max="11556" width="9.5703125" style="4" customWidth="1"/>
    <col min="11557" max="11557" width="9.42578125" style="4" customWidth="1"/>
    <col min="11558" max="11558" width="9.28515625" style="4" customWidth="1"/>
    <col min="11559" max="11559" width="10.85546875" style="4" customWidth="1"/>
    <col min="11560" max="11560" width="11.28515625" style="4" customWidth="1"/>
    <col min="11561" max="11782" width="9.140625" style="4"/>
    <col min="11783" max="11783" width="9.140625" style="4" customWidth="1"/>
    <col min="11784" max="11784" width="7.28515625" style="4" customWidth="1"/>
    <col min="11785" max="11785" width="96.85546875" style="4" customWidth="1"/>
    <col min="11786" max="11786" width="26.28515625" style="4" customWidth="1"/>
    <col min="11787" max="11787" width="17.28515625" style="4" customWidth="1"/>
    <col min="11788" max="11788" width="25.42578125" style="4" customWidth="1"/>
    <col min="11789" max="11789" width="21" style="4" customWidth="1"/>
    <col min="11790" max="11790" width="27.5703125" style="4" customWidth="1"/>
    <col min="11791" max="11792" width="9.140625" style="4"/>
    <col min="11793" max="11793" width="11.42578125" style="4" bestFit="1" customWidth="1"/>
    <col min="11794" max="11794" width="9.140625" style="4"/>
    <col min="11795" max="11795" width="9.140625" style="4" customWidth="1"/>
    <col min="11796" max="11798" width="9.140625" style="4"/>
    <col min="11799" max="11799" width="10" style="4" customWidth="1"/>
    <col min="11800" max="11800" width="9.85546875" style="4" customWidth="1"/>
    <col min="11801" max="11801" width="10.140625" style="4" customWidth="1"/>
    <col min="11802" max="11802" width="9" style="4" customWidth="1"/>
    <col min="11803" max="11803" width="10.7109375" style="4" customWidth="1"/>
    <col min="11804" max="11804" width="12" style="4" customWidth="1"/>
    <col min="11805" max="11805" width="10.5703125" style="4" customWidth="1"/>
    <col min="11806" max="11809" width="9.140625" style="4"/>
    <col min="11810" max="11811" width="9.140625" style="4" customWidth="1"/>
    <col min="11812" max="11812" width="9.5703125" style="4" customWidth="1"/>
    <col min="11813" max="11813" width="9.42578125" style="4" customWidth="1"/>
    <col min="11814" max="11814" width="9.28515625" style="4" customWidth="1"/>
    <col min="11815" max="11815" width="10.85546875" style="4" customWidth="1"/>
    <col min="11816" max="11816" width="11.28515625" style="4" customWidth="1"/>
    <col min="11817" max="12038" width="9.140625" style="4"/>
    <col min="12039" max="12039" width="9.140625" style="4" customWidth="1"/>
    <col min="12040" max="12040" width="7.28515625" style="4" customWidth="1"/>
    <col min="12041" max="12041" width="96.85546875" style="4" customWidth="1"/>
    <col min="12042" max="12042" width="26.28515625" style="4" customWidth="1"/>
    <col min="12043" max="12043" width="17.28515625" style="4" customWidth="1"/>
    <col min="12044" max="12044" width="25.42578125" style="4" customWidth="1"/>
    <col min="12045" max="12045" width="21" style="4" customWidth="1"/>
    <col min="12046" max="12046" width="27.5703125" style="4" customWidth="1"/>
    <col min="12047" max="12048" width="9.140625" style="4"/>
    <col min="12049" max="12049" width="11.42578125" style="4" bestFit="1" customWidth="1"/>
    <col min="12050" max="12050" width="9.140625" style="4"/>
    <col min="12051" max="12051" width="9.140625" style="4" customWidth="1"/>
    <col min="12052" max="12054" width="9.140625" style="4"/>
    <col min="12055" max="12055" width="10" style="4" customWidth="1"/>
    <col min="12056" max="12056" width="9.85546875" style="4" customWidth="1"/>
    <col min="12057" max="12057" width="10.140625" style="4" customWidth="1"/>
    <col min="12058" max="12058" width="9" style="4" customWidth="1"/>
    <col min="12059" max="12059" width="10.7109375" style="4" customWidth="1"/>
    <col min="12060" max="12060" width="12" style="4" customWidth="1"/>
    <col min="12061" max="12061" width="10.5703125" style="4" customWidth="1"/>
    <col min="12062" max="12065" width="9.140625" style="4"/>
    <col min="12066" max="12067" width="9.140625" style="4" customWidth="1"/>
    <col min="12068" max="12068" width="9.5703125" style="4" customWidth="1"/>
    <col min="12069" max="12069" width="9.42578125" style="4" customWidth="1"/>
    <col min="12070" max="12070" width="9.28515625" style="4" customWidth="1"/>
    <col min="12071" max="12071" width="10.85546875" style="4" customWidth="1"/>
    <col min="12072" max="12072" width="11.28515625" style="4" customWidth="1"/>
    <col min="12073" max="12294" width="9.140625" style="4"/>
    <col min="12295" max="12295" width="9.140625" style="4" customWidth="1"/>
    <col min="12296" max="12296" width="7.28515625" style="4" customWidth="1"/>
    <col min="12297" max="12297" width="96.85546875" style="4" customWidth="1"/>
    <col min="12298" max="12298" width="26.28515625" style="4" customWidth="1"/>
    <col min="12299" max="12299" width="17.28515625" style="4" customWidth="1"/>
    <col min="12300" max="12300" width="25.42578125" style="4" customWidth="1"/>
    <col min="12301" max="12301" width="21" style="4" customWidth="1"/>
    <col min="12302" max="12302" width="27.5703125" style="4" customWidth="1"/>
    <col min="12303" max="12304" width="9.140625" style="4"/>
    <col min="12305" max="12305" width="11.42578125" style="4" bestFit="1" customWidth="1"/>
    <col min="12306" max="12306" width="9.140625" style="4"/>
    <col min="12307" max="12307" width="9.140625" style="4" customWidth="1"/>
    <col min="12308" max="12310" width="9.140625" style="4"/>
    <col min="12311" max="12311" width="10" style="4" customWidth="1"/>
    <col min="12312" max="12312" width="9.85546875" style="4" customWidth="1"/>
    <col min="12313" max="12313" width="10.140625" style="4" customWidth="1"/>
    <col min="12314" max="12314" width="9" style="4" customWidth="1"/>
    <col min="12315" max="12315" width="10.7109375" style="4" customWidth="1"/>
    <col min="12316" max="12316" width="12" style="4" customWidth="1"/>
    <col min="12317" max="12317" width="10.5703125" style="4" customWidth="1"/>
    <col min="12318" max="12321" width="9.140625" style="4"/>
    <col min="12322" max="12323" width="9.140625" style="4" customWidth="1"/>
    <col min="12324" max="12324" width="9.5703125" style="4" customWidth="1"/>
    <col min="12325" max="12325" width="9.42578125" style="4" customWidth="1"/>
    <col min="12326" max="12326" width="9.28515625" style="4" customWidth="1"/>
    <col min="12327" max="12327" width="10.85546875" style="4" customWidth="1"/>
    <col min="12328" max="12328" width="11.28515625" style="4" customWidth="1"/>
    <col min="12329" max="12550" width="9.140625" style="4"/>
    <col min="12551" max="12551" width="9.140625" style="4" customWidth="1"/>
    <col min="12552" max="12552" width="7.28515625" style="4" customWidth="1"/>
    <col min="12553" max="12553" width="96.85546875" style="4" customWidth="1"/>
    <col min="12554" max="12554" width="26.28515625" style="4" customWidth="1"/>
    <col min="12555" max="12555" width="17.28515625" style="4" customWidth="1"/>
    <col min="12556" max="12556" width="25.42578125" style="4" customWidth="1"/>
    <col min="12557" max="12557" width="21" style="4" customWidth="1"/>
    <col min="12558" max="12558" width="27.5703125" style="4" customWidth="1"/>
    <col min="12559" max="12560" width="9.140625" style="4"/>
    <col min="12561" max="12561" width="11.42578125" style="4" bestFit="1" customWidth="1"/>
    <col min="12562" max="12562" width="9.140625" style="4"/>
    <col min="12563" max="12563" width="9.140625" style="4" customWidth="1"/>
    <col min="12564" max="12566" width="9.140625" style="4"/>
    <col min="12567" max="12567" width="10" style="4" customWidth="1"/>
    <col min="12568" max="12568" width="9.85546875" style="4" customWidth="1"/>
    <col min="12569" max="12569" width="10.140625" style="4" customWidth="1"/>
    <col min="12570" max="12570" width="9" style="4" customWidth="1"/>
    <col min="12571" max="12571" width="10.7109375" style="4" customWidth="1"/>
    <col min="12572" max="12572" width="12" style="4" customWidth="1"/>
    <col min="12573" max="12573" width="10.5703125" style="4" customWidth="1"/>
    <col min="12574" max="12577" width="9.140625" style="4"/>
    <col min="12578" max="12579" width="9.140625" style="4" customWidth="1"/>
    <col min="12580" max="12580" width="9.5703125" style="4" customWidth="1"/>
    <col min="12581" max="12581" width="9.42578125" style="4" customWidth="1"/>
    <col min="12582" max="12582" width="9.28515625" style="4" customWidth="1"/>
    <col min="12583" max="12583" width="10.85546875" style="4" customWidth="1"/>
    <col min="12584" max="12584" width="11.28515625" style="4" customWidth="1"/>
    <col min="12585" max="12806" width="9.140625" style="4"/>
    <col min="12807" max="12807" width="9.140625" style="4" customWidth="1"/>
    <col min="12808" max="12808" width="7.28515625" style="4" customWidth="1"/>
    <col min="12809" max="12809" width="96.85546875" style="4" customWidth="1"/>
    <col min="12810" max="12810" width="26.28515625" style="4" customWidth="1"/>
    <col min="12811" max="12811" width="17.28515625" style="4" customWidth="1"/>
    <col min="12812" max="12812" width="25.42578125" style="4" customWidth="1"/>
    <col min="12813" max="12813" width="21" style="4" customWidth="1"/>
    <col min="12814" max="12814" width="27.5703125" style="4" customWidth="1"/>
    <col min="12815" max="12816" width="9.140625" style="4"/>
    <col min="12817" max="12817" width="11.42578125" style="4" bestFit="1" customWidth="1"/>
    <col min="12818" max="12818" width="9.140625" style="4"/>
    <col min="12819" max="12819" width="9.140625" style="4" customWidth="1"/>
    <col min="12820" max="12822" width="9.140625" style="4"/>
    <col min="12823" max="12823" width="10" style="4" customWidth="1"/>
    <col min="12824" max="12824" width="9.85546875" style="4" customWidth="1"/>
    <col min="12825" max="12825" width="10.140625" style="4" customWidth="1"/>
    <col min="12826" max="12826" width="9" style="4" customWidth="1"/>
    <col min="12827" max="12827" width="10.7109375" style="4" customWidth="1"/>
    <col min="12828" max="12828" width="12" style="4" customWidth="1"/>
    <col min="12829" max="12829" width="10.5703125" style="4" customWidth="1"/>
    <col min="12830" max="12833" width="9.140625" style="4"/>
    <col min="12834" max="12835" width="9.140625" style="4" customWidth="1"/>
    <col min="12836" max="12836" width="9.5703125" style="4" customWidth="1"/>
    <col min="12837" max="12837" width="9.42578125" style="4" customWidth="1"/>
    <col min="12838" max="12838" width="9.28515625" style="4" customWidth="1"/>
    <col min="12839" max="12839" width="10.85546875" style="4" customWidth="1"/>
    <col min="12840" max="12840" width="11.28515625" style="4" customWidth="1"/>
    <col min="12841" max="13062" width="9.140625" style="4"/>
    <col min="13063" max="13063" width="9.140625" style="4" customWidth="1"/>
    <col min="13064" max="13064" width="7.28515625" style="4" customWidth="1"/>
    <col min="13065" max="13065" width="96.85546875" style="4" customWidth="1"/>
    <col min="13066" max="13066" width="26.28515625" style="4" customWidth="1"/>
    <col min="13067" max="13067" width="17.28515625" style="4" customWidth="1"/>
    <col min="13068" max="13068" width="25.42578125" style="4" customWidth="1"/>
    <col min="13069" max="13069" width="21" style="4" customWidth="1"/>
    <col min="13070" max="13070" width="27.5703125" style="4" customWidth="1"/>
    <col min="13071" max="13072" width="9.140625" style="4"/>
    <col min="13073" max="13073" width="11.42578125" style="4" bestFit="1" customWidth="1"/>
    <col min="13074" max="13074" width="9.140625" style="4"/>
    <col min="13075" max="13075" width="9.140625" style="4" customWidth="1"/>
    <col min="13076" max="13078" width="9.140625" style="4"/>
    <col min="13079" max="13079" width="10" style="4" customWidth="1"/>
    <col min="13080" max="13080" width="9.85546875" style="4" customWidth="1"/>
    <col min="13081" max="13081" width="10.140625" style="4" customWidth="1"/>
    <col min="13082" max="13082" width="9" style="4" customWidth="1"/>
    <col min="13083" max="13083" width="10.7109375" style="4" customWidth="1"/>
    <col min="13084" max="13084" width="12" style="4" customWidth="1"/>
    <col min="13085" max="13085" width="10.5703125" style="4" customWidth="1"/>
    <col min="13086" max="13089" width="9.140625" style="4"/>
    <col min="13090" max="13091" width="9.140625" style="4" customWidth="1"/>
    <col min="13092" max="13092" width="9.5703125" style="4" customWidth="1"/>
    <col min="13093" max="13093" width="9.42578125" style="4" customWidth="1"/>
    <col min="13094" max="13094" width="9.28515625" style="4" customWidth="1"/>
    <col min="13095" max="13095" width="10.85546875" style="4" customWidth="1"/>
    <col min="13096" max="13096" width="11.28515625" style="4" customWidth="1"/>
    <col min="13097" max="13318" width="9.140625" style="4"/>
    <col min="13319" max="13319" width="9.140625" style="4" customWidth="1"/>
    <col min="13320" max="13320" width="7.28515625" style="4" customWidth="1"/>
    <col min="13321" max="13321" width="96.85546875" style="4" customWidth="1"/>
    <col min="13322" max="13322" width="26.28515625" style="4" customWidth="1"/>
    <col min="13323" max="13323" width="17.28515625" style="4" customWidth="1"/>
    <col min="13324" max="13324" width="25.42578125" style="4" customWidth="1"/>
    <col min="13325" max="13325" width="21" style="4" customWidth="1"/>
    <col min="13326" max="13326" width="27.5703125" style="4" customWidth="1"/>
    <col min="13327" max="13328" width="9.140625" style="4"/>
    <col min="13329" max="13329" width="11.42578125" style="4" bestFit="1" customWidth="1"/>
    <col min="13330" max="13330" width="9.140625" style="4"/>
    <col min="13331" max="13331" width="9.140625" style="4" customWidth="1"/>
    <col min="13332" max="13334" width="9.140625" style="4"/>
    <col min="13335" max="13335" width="10" style="4" customWidth="1"/>
    <col min="13336" max="13336" width="9.85546875" style="4" customWidth="1"/>
    <col min="13337" max="13337" width="10.140625" style="4" customWidth="1"/>
    <col min="13338" max="13338" width="9" style="4" customWidth="1"/>
    <col min="13339" max="13339" width="10.7109375" style="4" customWidth="1"/>
    <col min="13340" max="13340" width="12" style="4" customWidth="1"/>
    <col min="13341" max="13341" width="10.5703125" style="4" customWidth="1"/>
    <col min="13342" max="13345" width="9.140625" style="4"/>
    <col min="13346" max="13347" width="9.140625" style="4" customWidth="1"/>
    <col min="13348" max="13348" width="9.5703125" style="4" customWidth="1"/>
    <col min="13349" max="13349" width="9.42578125" style="4" customWidth="1"/>
    <col min="13350" max="13350" width="9.28515625" style="4" customWidth="1"/>
    <col min="13351" max="13351" width="10.85546875" style="4" customWidth="1"/>
    <col min="13352" max="13352" width="11.28515625" style="4" customWidth="1"/>
    <col min="13353" max="13574" width="9.140625" style="4"/>
    <col min="13575" max="13575" width="9.140625" style="4" customWidth="1"/>
    <col min="13576" max="13576" width="7.28515625" style="4" customWidth="1"/>
    <col min="13577" max="13577" width="96.85546875" style="4" customWidth="1"/>
    <col min="13578" max="13578" width="26.28515625" style="4" customWidth="1"/>
    <col min="13579" max="13579" width="17.28515625" style="4" customWidth="1"/>
    <col min="13580" max="13580" width="25.42578125" style="4" customWidth="1"/>
    <col min="13581" max="13581" width="21" style="4" customWidth="1"/>
    <col min="13582" max="13582" width="27.5703125" style="4" customWidth="1"/>
    <col min="13583" max="13584" width="9.140625" style="4"/>
    <col min="13585" max="13585" width="11.42578125" style="4" bestFit="1" customWidth="1"/>
    <col min="13586" max="13586" width="9.140625" style="4"/>
    <col min="13587" max="13587" width="9.140625" style="4" customWidth="1"/>
    <col min="13588" max="13590" width="9.140625" style="4"/>
    <col min="13591" max="13591" width="10" style="4" customWidth="1"/>
    <col min="13592" max="13592" width="9.85546875" style="4" customWidth="1"/>
    <col min="13593" max="13593" width="10.140625" style="4" customWidth="1"/>
    <col min="13594" max="13594" width="9" style="4" customWidth="1"/>
    <col min="13595" max="13595" width="10.7109375" style="4" customWidth="1"/>
    <col min="13596" max="13596" width="12" style="4" customWidth="1"/>
    <col min="13597" max="13597" width="10.5703125" style="4" customWidth="1"/>
    <col min="13598" max="13601" width="9.140625" style="4"/>
    <col min="13602" max="13603" width="9.140625" style="4" customWidth="1"/>
    <col min="13604" max="13604" width="9.5703125" style="4" customWidth="1"/>
    <col min="13605" max="13605" width="9.42578125" style="4" customWidth="1"/>
    <col min="13606" max="13606" width="9.28515625" style="4" customWidth="1"/>
    <col min="13607" max="13607" width="10.85546875" style="4" customWidth="1"/>
    <col min="13608" max="13608" width="11.28515625" style="4" customWidth="1"/>
    <col min="13609" max="13830" width="9.140625" style="4"/>
    <col min="13831" max="13831" width="9.140625" style="4" customWidth="1"/>
    <col min="13832" max="13832" width="7.28515625" style="4" customWidth="1"/>
    <col min="13833" max="13833" width="96.85546875" style="4" customWidth="1"/>
    <col min="13834" max="13834" width="26.28515625" style="4" customWidth="1"/>
    <col min="13835" max="13835" width="17.28515625" style="4" customWidth="1"/>
    <col min="13836" max="13836" width="25.42578125" style="4" customWidth="1"/>
    <col min="13837" max="13837" width="21" style="4" customWidth="1"/>
    <col min="13838" max="13838" width="27.5703125" style="4" customWidth="1"/>
    <col min="13839" max="13840" width="9.140625" style="4"/>
    <col min="13841" max="13841" width="11.42578125" style="4" bestFit="1" customWidth="1"/>
    <col min="13842" max="13842" width="9.140625" style="4"/>
    <col min="13843" max="13843" width="9.140625" style="4" customWidth="1"/>
    <col min="13844" max="13846" width="9.140625" style="4"/>
    <col min="13847" max="13847" width="10" style="4" customWidth="1"/>
    <col min="13848" max="13848" width="9.85546875" style="4" customWidth="1"/>
    <col min="13849" max="13849" width="10.140625" style="4" customWidth="1"/>
    <col min="13850" max="13850" width="9" style="4" customWidth="1"/>
    <col min="13851" max="13851" width="10.7109375" style="4" customWidth="1"/>
    <col min="13852" max="13852" width="12" style="4" customWidth="1"/>
    <col min="13853" max="13853" width="10.5703125" style="4" customWidth="1"/>
    <col min="13854" max="13857" width="9.140625" style="4"/>
    <col min="13858" max="13859" width="9.140625" style="4" customWidth="1"/>
    <col min="13860" max="13860" width="9.5703125" style="4" customWidth="1"/>
    <col min="13861" max="13861" width="9.42578125" style="4" customWidth="1"/>
    <col min="13862" max="13862" width="9.28515625" style="4" customWidth="1"/>
    <col min="13863" max="13863" width="10.85546875" style="4" customWidth="1"/>
    <col min="13864" max="13864" width="11.28515625" style="4" customWidth="1"/>
    <col min="13865" max="14086" width="9.140625" style="4"/>
    <col min="14087" max="14087" width="9.140625" style="4" customWidth="1"/>
    <col min="14088" max="14088" width="7.28515625" style="4" customWidth="1"/>
    <col min="14089" max="14089" width="96.85546875" style="4" customWidth="1"/>
    <col min="14090" max="14090" width="26.28515625" style="4" customWidth="1"/>
    <col min="14091" max="14091" width="17.28515625" style="4" customWidth="1"/>
    <col min="14092" max="14092" width="25.42578125" style="4" customWidth="1"/>
    <col min="14093" max="14093" width="21" style="4" customWidth="1"/>
    <col min="14094" max="14094" width="27.5703125" style="4" customWidth="1"/>
    <col min="14095" max="14096" width="9.140625" style="4"/>
    <col min="14097" max="14097" width="11.42578125" style="4" bestFit="1" customWidth="1"/>
    <col min="14098" max="14098" width="9.140625" style="4"/>
    <col min="14099" max="14099" width="9.140625" style="4" customWidth="1"/>
    <col min="14100" max="14102" width="9.140625" style="4"/>
    <col min="14103" max="14103" width="10" style="4" customWidth="1"/>
    <col min="14104" max="14104" width="9.85546875" style="4" customWidth="1"/>
    <col min="14105" max="14105" width="10.140625" style="4" customWidth="1"/>
    <col min="14106" max="14106" width="9" style="4" customWidth="1"/>
    <col min="14107" max="14107" width="10.7109375" style="4" customWidth="1"/>
    <col min="14108" max="14108" width="12" style="4" customWidth="1"/>
    <col min="14109" max="14109" width="10.5703125" style="4" customWidth="1"/>
    <col min="14110" max="14113" width="9.140625" style="4"/>
    <col min="14114" max="14115" width="9.140625" style="4" customWidth="1"/>
    <col min="14116" max="14116" width="9.5703125" style="4" customWidth="1"/>
    <col min="14117" max="14117" width="9.42578125" style="4" customWidth="1"/>
    <col min="14118" max="14118" width="9.28515625" style="4" customWidth="1"/>
    <col min="14119" max="14119" width="10.85546875" style="4" customWidth="1"/>
    <col min="14120" max="14120" width="11.28515625" style="4" customWidth="1"/>
    <col min="14121" max="14342" width="9.140625" style="4"/>
    <col min="14343" max="14343" width="9.140625" style="4" customWidth="1"/>
    <col min="14344" max="14344" width="7.28515625" style="4" customWidth="1"/>
    <col min="14345" max="14345" width="96.85546875" style="4" customWidth="1"/>
    <col min="14346" max="14346" width="26.28515625" style="4" customWidth="1"/>
    <col min="14347" max="14347" width="17.28515625" style="4" customWidth="1"/>
    <col min="14348" max="14348" width="25.42578125" style="4" customWidth="1"/>
    <col min="14349" max="14349" width="21" style="4" customWidth="1"/>
    <col min="14350" max="14350" width="27.5703125" style="4" customWidth="1"/>
    <col min="14351" max="14352" width="9.140625" style="4"/>
    <col min="14353" max="14353" width="11.42578125" style="4" bestFit="1" customWidth="1"/>
    <col min="14354" max="14354" width="9.140625" style="4"/>
    <col min="14355" max="14355" width="9.140625" style="4" customWidth="1"/>
    <col min="14356" max="14358" width="9.140625" style="4"/>
    <col min="14359" max="14359" width="10" style="4" customWidth="1"/>
    <col min="14360" max="14360" width="9.85546875" style="4" customWidth="1"/>
    <col min="14361" max="14361" width="10.140625" style="4" customWidth="1"/>
    <col min="14362" max="14362" width="9" style="4" customWidth="1"/>
    <col min="14363" max="14363" width="10.7109375" style="4" customWidth="1"/>
    <col min="14364" max="14364" width="12" style="4" customWidth="1"/>
    <col min="14365" max="14365" width="10.5703125" style="4" customWidth="1"/>
    <col min="14366" max="14369" width="9.140625" style="4"/>
    <col min="14370" max="14371" width="9.140625" style="4" customWidth="1"/>
    <col min="14372" max="14372" width="9.5703125" style="4" customWidth="1"/>
    <col min="14373" max="14373" width="9.42578125" style="4" customWidth="1"/>
    <col min="14374" max="14374" width="9.28515625" style="4" customWidth="1"/>
    <col min="14375" max="14375" width="10.85546875" style="4" customWidth="1"/>
    <col min="14376" max="14376" width="11.28515625" style="4" customWidth="1"/>
    <col min="14377" max="14598" width="9.140625" style="4"/>
    <col min="14599" max="14599" width="9.140625" style="4" customWidth="1"/>
    <col min="14600" max="14600" width="7.28515625" style="4" customWidth="1"/>
    <col min="14601" max="14601" width="96.85546875" style="4" customWidth="1"/>
    <col min="14602" max="14602" width="26.28515625" style="4" customWidth="1"/>
    <col min="14603" max="14603" width="17.28515625" style="4" customWidth="1"/>
    <col min="14604" max="14604" width="25.42578125" style="4" customWidth="1"/>
    <col min="14605" max="14605" width="21" style="4" customWidth="1"/>
    <col min="14606" max="14606" width="27.5703125" style="4" customWidth="1"/>
    <col min="14607" max="14608" width="9.140625" style="4"/>
    <col min="14609" max="14609" width="11.42578125" style="4" bestFit="1" customWidth="1"/>
    <col min="14610" max="14610" width="9.140625" style="4"/>
    <col min="14611" max="14611" width="9.140625" style="4" customWidth="1"/>
    <col min="14612" max="14614" width="9.140625" style="4"/>
    <col min="14615" max="14615" width="10" style="4" customWidth="1"/>
    <col min="14616" max="14616" width="9.85546875" style="4" customWidth="1"/>
    <col min="14617" max="14617" width="10.140625" style="4" customWidth="1"/>
    <col min="14618" max="14618" width="9" style="4" customWidth="1"/>
    <col min="14619" max="14619" width="10.7109375" style="4" customWidth="1"/>
    <col min="14620" max="14620" width="12" style="4" customWidth="1"/>
    <col min="14621" max="14621" width="10.5703125" style="4" customWidth="1"/>
    <col min="14622" max="14625" width="9.140625" style="4"/>
    <col min="14626" max="14627" width="9.140625" style="4" customWidth="1"/>
    <col min="14628" max="14628" width="9.5703125" style="4" customWidth="1"/>
    <col min="14629" max="14629" width="9.42578125" style="4" customWidth="1"/>
    <col min="14630" max="14630" width="9.28515625" style="4" customWidth="1"/>
    <col min="14631" max="14631" width="10.85546875" style="4" customWidth="1"/>
    <col min="14632" max="14632" width="11.28515625" style="4" customWidth="1"/>
    <col min="14633" max="14854" width="9.140625" style="4"/>
    <col min="14855" max="14855" width="9.140625" style="4" customWidth="1"/>
    <col min="14856" max="14856" width="7.28515625" style="4" customWidth="1"/>
    <col min="14857" max="14857" width="96.85546875" style="4" customWidth="1"/>
    <col min="14858" max="14858" width="26.28515625" style="4" customWidth="1"/>
    <col min="14859" max="14859" width="17.28515625" style="4" customWidth="1"/>
    <col min="14860" max="14860" width="25.42578125" style="4" customWidth="1"/>
    <col min="14861" max="14861" width="21" style="4" customWidth="1"/>
    <col min="14862" max="14862" width="27.5703125" style="4" customWidth="1"/>
    <col min="14863" max="14864" width="9.140625" style="4"/>
    <col min="14865" max="14865" width="11.42578125" style="4" bestFit="1" customWidth="1"/>
    <col min="14866" max="14866" width="9.140625" style="4"/>
    <col min="14867" max="14867" width="9.140625" style="4" customWidth="1"/>
    <col min="14868" max="14870" width="9.140625" style="4"/>
    <col min="14871" max="14871" width="10" style="4" customWidth="1"/>
    <col min="14872" max="14872" width="9.85546875" style="4" customWidth="1"/>
    <col min="14873" max="14873" width="10.140625" style="4" customWidth="1"/>
    <col min="14874" max="14874" width="9" style="4" customWidth="1"/>
    <col min="14875" max="14875" width="10.7109375" style="4" customWidth="1"/>
    <col min="14876" max="14876" width="12" style="4" customWidth="1"/>
    <col min="14877" max="14877" width="10.5703125" style="4" customWidth="1"/>
    <col min="14878" max="14881" width="9.140625" style="4"/>
    <col min="14882" max="14883" width="9.140625" style="4" customWidth="1"/>
    <col min="14884" max="14884" width="9.5703125" style="4" customWidth="1"/>
    <col min="14885" max="14885" width="9.42578125" style="4" customWidth="1"/>
    <col min="14886" max="14886" width="9.28515625" style="4" customWidth="1"/>
    <col min="14887" max="14887" width="10.85546875" style="4" customWidth="1"/>
    <col min="14888" max="14888" width="11.28515625" style="4" customWidth="1"/>
    <col min="14889" max="15110" width="9.140625" style="4"/>
    <col min="15111" max="15111" width="9.140625" style="4" customWidth="1"/>
    <col min="15112" max="15112" width="7.28515625" style="4" customWidth="1"/>
    <col min="15113" max="15113" width="96.85546875" style="4" customWidth="1"/>
    <col min="15114" max="15114" width="26.28515625" style="4" customWidth="1"/>
    <col min="15115" max="15115" width="17.28515625" style="4" customWidth="1"/>
    <col min="15116" max="15116" width="25.42578125" style="4" customWidth="1"/>
    <col min="15117" max="15117" width="21" style="4" customWidth="1"/>
    <col min="15118" max="15118" width="27.5703125" style="4" customWidth="1"/>
    <col min="15119" max="15120" width="9.140625" style="4"/>
    <col min="15121" max="15121" width="11.42578125" style="4" bestFit="1" customWidth="1"/>
    <col min="15122" max="15122" width="9.140625" style="4"/>
    <col min="15123" max="15123" width="9.140625" style="4" customWidth="1"/>
    <col min="15124" max="15126" width="9.140625" style="4"/>
    <col min="15127" max="15127" width="10" style="4" customWidth="1"/>
    <col min="15128" max="15128" width="9.85546875" style="4" customWidth="1"/>
    <col min="15129" max="15129" width="10.140625" style="4" customWidth="1"/>
    <col min="15130" max="15130" width="9" style="4" customWidth="1"/>
    <col min="15131" max="15131" width="10.7109375" style="4" customWidth="1"/>
    <col min="15132" max="15132" width="12" style="4" customWidth="1"/>
    <col min="15133" max="15133" width="10.5703125" style="4" customWidth="1"/>
    <col min="15134" max="15137" width="9.140625" style="4"/>
    <col min="15138" max="15139" width="9.140625" style="4" customWidth="1"/>
    <col min="15140" max="15140" width="9.5703125" style="4" customWidth="1"/>
    <col min="15141" max="15141" width="9.42578125" style="4" customWidth="1"/>
    <col min="15142" max="15142" width="9.28515625" style="4" customWidth="1"/>
    <col min="15143" max="15143" width="10.85546875" style="4" customWidth="1"/>
    <col min="15144" max="15144" width="11.28515625" style="4" customWidth="1"/>
    <col min="15145" max="15366" width="9.140625" style="4"/>
    <col min="15367" max="15367" width="9.140625" style="4" customWidth="1"/>
    <col min="15368" max="15368" width="7.28515625" style="4" customWidth="1"/>
    <col min="15369" max="15369" width="96.85546875" style="4" customWidth="1"/>
    <col min="15370" max="15370" width="26.28515625" style="4" customWidth="1"/>
    <col min="15371" max="15371" width="17.28515625" style="4" customWidth="1"/>
    <col min="15372" max="15372" width="25.42578125" style="4" customWidth="1"/>
    <col min="15373" max="15373" width="21" style="4" customWidth="1"/>
    <col min="15374" max="15374" width="27.5703125" style="4" customWidth="1"/>
    <col min="15375" max="15376" width="9.140625" style="4"/>
    <col min="15377" max="15377" width="11.42578125" style="4" bestFit="1" customWidth="1"/>
    <col min="15378" max="15378" width="9.140625" style="4"/>
    <col min="15379" max="15379" width="9.140625" style="4" customWidth="1"/>
    <col min="15380" max="15382" width="9.140625" style="4"/>
    <col min="15383" max="15383" width="10" style="4" customWidth="1"/>
    <col min="15384" max="15384" width="9.85546875" style="4" customWidth="1"/>
    <col min="15385" max="15385" width="10.140625" style="4" customWidth="1"/>
    <col min="15386" max="15386" width="9" style="4" customWidth="1"/>
    <col min="15387" max="15387" width="10.7109375" style="4" customWidth="1"/>
    <col min="15388" max="15388" width="12" style="4" customWidth="1"/>
    <col min="15389" max="15389" width="10.5703125" style="4" customWidth="1"/>
    <col min="15390" max="15393" width="9.140625" style="4"/>
    <col min="15394" max="15395" width="9.140625" style="4" customWidth="1"/>
    <col min="15396" max="15396" width="9.5703125" style="4" customWidth="1"/>
    <col min="15397" max="15397" width="9.42578125" style="4" customWidth="1"/>
    <col min="15398" max="15398" width="9.28515625" style="4" customWidth="1"/>
    <col min="15399" max="15399" width="10.85546875" style="4" customWidth="1"/>
    <col min="15400" max="15400" width="11.28515625" style="4" customWidth="1"/>
    <col min="15401" max="15622" width="9.140625" style="4"/>
    <col min="15623" max="15623" width="9.140625" style="4" customWidth="1"/>
    <col min="15624" max="15624" width="7.28515625" style="4" customWidth="1"/>
    <col min="15625" max="15625" width="96.85546875" style="4" customWidth="1"/>
    <col min="15626" max="15626" width="26.28515625" style="4" customWidth="1"/>
    <col min="15627" max="15627" width="17.28515625" style="4" customWidth="1"/>
    <col min="15628" max="15628" width="25.42578125" style="4" customWidth="1"/>
    <col min="15629" max="15629" width="21" style="4" customWidth="1"/>
    <col min="15630" max="15630" width="27.5703125" style="4" customWidth="1"/>
    <col min="15631" max="15632" width="9.140625" style="4"/>
    <col min="15633" max="15633" width="11.42578125" style="4" bestFit="1" customWidth="1"/>
    <col min="15634" max="15634" width="9.140625" style="4"/>
    <col min="15635" max="15635" width="9.140625" style="4" customWidth="1"/>
    <col min="15636" max="15638" width="9.140625" style="4"/>
    <col min="15639" max="15639" width="10" style="4" customWidth="1"/>
    <col min="15640" max="15640" width="9.85546875" style="4" customWidth="1"/>
    <col min="15641" max="15641" width="10.140625" style="4" customWidth="1"/>
    <col min="15642" max="15642" width="9" style="4" customWidth="1"/>
    <col min="15643" max="15643" width="10.7109375" style="4" customWidth="1"/>
    <col min="15644" max="15644" width="12" style="4" customWidth="1"/>
    <col min="15645" max="15645" width="10.5703125" style="4" customWidth="1"/>
    <col min="15646" max="15649" width="9.140625" style="4"/>
    <col min="15650" max="15651" width="9.140625" style="4" customWidth="1"/>
    <col min="15652" max="15652" width="9.5703125" style="4" customWidth="1"/>
    <col min="15653" max="15653" width="9.42578125" style="4" customWidth="1"/>
    <col min="15654" max="15654" width="9.28515625" style="4" customWidth="1"/>
    <col min="15655" max="15655" width="10.85546875" style="4" customWidth="1"/>
    <col min="15656" max="15656" width="11.28515625" style="4" customWidth="1"/>
    <col min="15657" max="15878" width="9.140625" style="4"/>
    <col min="15879" max="15879" width="9.140625" style="4" customWidth="1"/>
    <col min="15880" max="15880" width="7.28515625" style="4" customWidth="1"/>
    <col min="15881" max="15881" width="96.85546875" style="4" customWidth="1"/>
    <col min="15882" max="15882" width="26.28515625" style="4" customWidth="1"/>
    <col min="15883" max="15883" width="17.28515625" style="4" customWidth="1"/>
    <col min="15884" max="15884" width="25.42578125" style="4" customWidth="1"/>
    <col min="15885" max="15885" width="21" style="4" customWidth="1"/>
    <col min="15886" max="15886" width="27.5703125" style="4" customWidth="1"/>
    <col min="15887" max="15888" width="9.140625" style="4"/>
    <col min="15889" max="15889" width="11.42578125" style="4" bestFit="1" customWidth="1"/>
    <col min="15890" max="15890" width="9.140625" style="4"/>
    <col min="15891" max="15891" width="9.140625" style="4" customWidth="1"/>
    <col min="15892" max="15894" width="9.140625" style="4"/>
    <col min="15895" max="15895" width="10" style="4" customWidth="1"/>
    <col min="15896" max="15896" width="9.85546875" style="4" customWidth="1"/>
    <col min="15897" max="15897" width="10.140625" style="4" customWidth="1"/>
    <col min="15898" max="15898" width="9" style="4" customWidth="1"/>
    <col min="15899" max="15899" width="10.7109375" style="4" customWidth="1"/>
    <col min="15900" max="15900" width="12" style="4" customWidth="1"/>
    <col min="15901" max="15901" width="10.5703125" style="4" customWidth="1"/>
    <col min="15902" max="15905" width="9.140625" style="4"/>
    <col min="15906" max="15907" width="9.140625" style="4" customWidth="1"/>
    <col min="15908" max="15908" width="9.5703125" style="4" customWidth="1"/>
    <col min="15909" max="15909" width="9.42578125" style="4" customWidth="1"/>
    <col min="15910" max="15910" width="9.28515625" style="4" customWidth="1"/>
    <col min="15911" max="15911" width="10.85546875" style="4" customWidth="1"/>
    <col min="15912" max="15912" width="11.28515625" style="4" customWidth="1"/>
    <col min="15913" max="16134" width="9.140625" style="4"/>
    <col min="16135" max="16135" width="9.140625" style="4" customWidth="1"/>
    <col min="16136" max="16136" width="7.28515625" style="4" customWidth="1"/>
    <col min="16137" max="16137" width="96.85546875" style="4" customWidth="1"/>
    <col min="16138" max="16138" width="26.28515625" style="4" customWidth="1"/>
    <col min="16139" max="16139" width="17.28515625" style="4" customWidth="1"/>
    <col min="16140" max="16140" width="25.42578125" style="4" customWidth="1"/>
    <col min="16141" max="16141" width="21" style="4" customWidth="1"/>
    <col min="16142" max="16142" width="27.5703125" style="4" customWidth="1"/>
    <col min="16143" max="16144" width="9.140625" style="4"/>
    <col min="16145" max="16145" width="11.42578125" style="4" bestFit="1" customWidth="1"/>
    <col min="16146" max="16146" width="9.140625" style="4"/>
    <col min="16147" max="16147" width="9.140625" style="4" customWidth="1"/>
    <col min="16148" max="16150" width="9.140625" style="4"/>
    <col min="16151" max="16151" width="10" style="4" customWidth="1"/>
    <col min="16152" max="16152" width="9.85546875" style="4" customWidth="1"/>
    <col min="16153" max="16153" width="10.140625" style="4" customWidth="1"/>
    <col min="16154" max="16154" width="9" style="4" customWidth="1"/>
    <col min="16155" max="16155" width="10.7109375" style="4" customWidth="1"/>
    <col min="16156" max="16156" width="12" style="4" customWidth="1"/>
    <col min="16157" max="16157" width="10.5703125" style="4" customWidth="1"/>
    <col min="16158" max="16161" width="9.140625" style="4"/>
    <col min="16162" max="16163" width="9.140625" style="4" customWidth="1"/>
    <col min="16164" max="16164" width="9.5703125" style="4" customWidth="1"/>
    <col min="16165" max="16165" width="9.42578125" style="4" customWidth="1"/>
    <col min="16166" max="16166" width="9.28515625" style="4" customWidth="1"/>
    <col min="16167" max="16167" width="10.85546875" style="4" customWidth="1"/>
    <col min="16168" max="16168" width="11.28515625" style="4" customWidth="1"/>
    <col min="16169" max="16384" width="9.140625" style="4"/>
  </cols>
  <sheetData>
    <row r="2" spans="2:51" ht="36">
      <c r="B2" s="1"/>
      <c r="C2" s="2" t="s">
        <v>0</v>
      </c>
      <c r="D2" s="3"/>
      <c r="E2" s="3"/>
      <c r="F2" s="3"/>
      <c r="G2" s="3"/>
      <c r="H2" s="3"/>
      <c r="I2" s="3"/>
      <c r="J2" s="3"/>
      <c r="K2" s="3"/>
      <c r="M2" s="1"/>
      <c r="N2" s="1"/>
      <c r="O2" s="1"/>
      <c r="P2" s="1"/>
      <c r="Q2" s="1"/>
      <c r="R2" s="1"/>
      <c r="S2" s="1"/>
      <c r="T2" s="1"/>
    </row>
    <row r="3" spans="2:51" ht="27.75" customHeight="1">
      <c r="B3" s="1"/>
      <c r="C3" s="5" t="s">
        <v>1</v>
      </c>
      <c r="D3" s="3"/>
      <c r="E3" s="3"/>
      <c r="F3" s="3"/>
      <c r="G3" s="3"/>
      <c r="H3" s="3"/>
      <c r="I3" s="3"/>
      <c r="J3" s="3"/>
      <c r="K3" s="3"/>
      <c r="M3" s="6"/>
      <c r="N3" s="6"/>
      <c r="O3" s="6"/>
      <c r="P3" s="6"/>
      <c r="Q3" s="6"/>
      <c r="R3" s="6"/>
      <c r="S3" s="6"/>
      <c r="T3" s="6"/>
      <c r="U3" s="7"/>
      <c r="V3" s="8"/>
      <c r="W3" s="8"/>
      <c r="X3" s="8"/>
      <c r="Y3" s="8"/>
      <c r="Z3" s="8"/>
      <c r="AA3" s="8"/>
      <c r="AB3" s="8"/>
      <c r="AC3" s="8"/>
      <c r="AD3" s="8"/>
      <c r="AE3" s="8"/>
      <c r="AF3" s="8"/>
    </row>
    <row r="4" spans="2:51" ht="42.75" thickBot="1">
      <c r="B4" s="1"/>
      <c r="C4" s="1"/>
      <c r="D4" s="152"/>
      <c r="E4" s="156"/>
      <c r="F4" s="157" t="s">
        <v>2</v>
      </c>
      <c r="G4" s="157"/>
      <c r="H4" s="157"/>
      <c r="I4" s="157" t="s">
        <v>3</v>
      </c>
      <c r="J4" s="158"/>
      <c r="K4" s="158"/>
      <c r="M4" s="1"/>
      <c r="N4" s="1"/>
      <c r="O4" s="1"/>
      <c r="P4" s="9"/>
      <c r="Q4" s="1"/>
      <c r="R4" s="1"/>
      <c r="S4" s="1"/>
      <c r="T4" s="9"/>
      <c r="U4" s="8"/>
      <c r="AA4" s="8"/>
    </row>
    <row r="5" spans="2:51" ht="62.25" customHeight="1" thickBot="1">
      <c r="B5" s="1"/>
      <c r="C5" s="10" t="s">
        <v>4</v>
      </c>
      <c r="D5" s="11" t="s">
        <v>5</v>
      </c>
      <c r="E5" s="13" t="s">
        <v>6</v>
      </c>
      <c r="F5" s="12" t="s">
        <v>7</v>
      </c>
      <c r="G5" s="14" t="s">
        <v>8</v>
      </c>
      <c r="H5" s="15" t="s">
        <v>9</v>
      </c>
      <c r="I5" s="12" t="s">
        <v>7</v>
      </c>
      <c r="J5" s="14" t="s">
        <v>8</v>
      </c>
      <c r="K5" s="15" t="s">
        <v>9</v>
      </c>
      <c r="M5" s="1"/>
      <c r="N5" s="1"/>
      <c r="O5" s="1"/>
      <c r="P5" s="6"/>
      <c r="Q5" s="1"/>
      <c r="R5" s="1"/>
      <c r="S5" s="1"/>
      <c r="T5" s="6"/>
      <c r="U5" s="8"/>
      <c r="AA5" s="8"/>
    </row>
    <row r="6" spans="2:51" ht="21" thickTop="1" thickBot="1">
      <c r="B6" s="16"/>
      <c r="C6" s="17" t="s">
        <v>10</v>
      </c>
      <c r="D6" s="18">
        <v>0.7</v>
      </c>
      <c r="E6" s="20">
        <v>1</v>
      </c>
      <c r="F6" s="19"/>
      <c r="G6" s="120">
        <f t="shared" ref="G6:G23" si="0">SUM(E6*F6)</f>
        <v>0</v>
      </c>
      <c r="H6" s="21">
        <f t="shared" ref="H6:H23" si="1">SUM(D6*G6)</f>
        <v>0</v>
      </c>
      <c r="I6" s="19"/>
      <c r="J6" s="120">
        <f>SUM('Beräkning kvarter 3-6'!E6*I6)</f>
        <v>0</v>
      </c>
      <c r="K6" s="21">
        <f>SUM(D6*J6)</f>
        <v>0</v>
      </c>
      <c r="M6" s="6"/>
      <c r="N6" s="6"/>
      <c r="O6" s="6"/>
      <c r="P6" s="6"/>
      <c r="Q6" s="6"/>
      <c r="R6" s="6"/>
      <c r="S6" s="6"/>
      <c r="T6" s="6"/>
      <c r="U6" s="8"/>
      <c r="AA6" s="8"/>
    </row>
    <row r="7" spans="2:51" ht="21" thickTop="1" thickBot="1">
      <c r="B7" s="16"/>
      <c r="C7" s="22" t="s">
        <v>11</v>
      </c>
      <c r="D7" s="26">
        <v>0.7</v>
      </c>
      <c r="E7" s="24">
        <v>4</v>
      </c>
      <c r="F7" s="23"/>
      <c r="G7" s="120">
        <f t="shared" si="0"/>
        <v>0</v>
      </c>
      <c r="H7" s="21">
        <f t="shared" si="1"/>
        <v>0</v>
      </c>
      <c r="I7" s="23"/>
      <c r="J7" s="120">
        <f>SUM('Beräkning kvarter 3-6'!E7*I7)</f>
        <v>0</v>
      </c>
      <c r="K7" s="21">
        <f t="shared" ref="K7:K23" si="2">SUM(D7*J7)</f>
        <v>0</v>
      </c>
      <c r="M7" s="6"/>
      <c r="N7" s="6"/>
      <c r="O7" s="6"/>
      <c r="P7" s="8"/>
      <c r="Q7" s="6"/>
      <c r="R7" s="6"/>
      <c r="S7" s="6"/>
      <c r="T7" s="8"/>
      <c r="Z7" s="8"/>
    </row>
    <row r="8" spans="2:51" ht="21" thickTop="1" thickBot="1">
      <c r="B8" s="16"/>
      <c r="C8" s="22" t="s">
        <v>12</v>
      </c>
      <c r="D8" s="26">
        <v>0.5</v>
      </c>
      <c r="E8" s="24">
        <v>2.5</v>
      </c>
      <c r="F8" s="23"/>
      <c r="G8" s="120">
        <f t="shared" si="0"/>
        <v>0</v>
      </c>
      <c r="H8" s="21">
        <f t="shared" si="1"/>
        <v>0</v>
      </c>
      <c r="I8" s="23"/>
      <c r="J8" s="120">
        <f>SUM('Beräkning kvarter 3-6'!E8*I8)</f>
        <v>0</v>
      </c>
      <c r="K8" s="21">
        <f t="shared" si="2"/>
        <v>0</v>
      </c>
      <c r="M8" s="6"/>
      <c r="N8" s="6"/>
      <c r="O8" s="6"/>
      <c r="P8" s="8"/>
      <c r="Q8" s="6"/>
      <c r="R8" s="6"/>
      <c r="S8" s="6"/>
      <c r="T8" s="8"/>
      <c r="Z8" s="8"/>
      <c r="AJ8" s="28"/>
      <c r="AK8" s="28"/>
      <c r="AL8" s="28"/>
      <c r="AM8" s="28"/>
      <c r="AN8" s="28"/>
      <c r="AO8" s="28"/>
      <c r="AP8" s="28"/>
      <c r="AQ8" s="28"/>
      <c r="AR8" s="28"/>
      <c r="AS8" s="28"/>
      <c r="AT8" s="28"/>
      <c r="AU8" s="28"/>
      <c r="AV8" s="28"/>
      <c r="AW8" s="28"/>
      <c r="AX8" s="28"/>
    </row>
    <row r="9" spans="2:51" ht="21" thickTop="1" thickBot="1">
      <c r="B9" s="16"/>
      <c r="C9" s="22" t="s">
        <v>13</v>
      </c>
      <c r="D9" s="26">
        <v>0.5</v>
      </c>
      <c r="E9" s="24">
        <v>1.5</v>
      </c>
      <c r="F9" s="23"/>
      <c r="G9" s="120">
        <f t="shared" si="0"/>
        <v>0</v>
      </c>
      <c r="H9" s="21">
        <f t="shared" si="1"/>
        <v>0</v>
      </c>
      <c r="I9" s="23"/>
      <c r="J9" s="120">
        <f>SUM('Beräkning kvarter 3-6'!E9*I9)</f>
        <v>0</v>
      </c>
      <c r="K9" s="21">
        <f t="shared" si="2"/>
        <v>0</v>
      </c>
      <c r="M9" s="6"/>
      <c r="N9" s="6"/>
      <c r="O9" s="6"/>
      <c r="P9" s="8"/>
      <c r="Q9" s="6"/>
      <c r="R9" s="6"/>
      <c r="S9" s="6"/>
      <c r="T9" s="8"/>
      <c r="Z9" s="8"/>
      <c r="AJ9" s="28"/>
      <c r="AK9" s="28"/>
      <c r="AL9" s="28"/>
      <c r="AM9" s="28"/>
      <c r="AN9" s="28"/>
      <c r="AO9" s="28"/>
      <c r="AP9" s="28"/>
      <c r="AQ9" s="28"/>
      <c r="AR9" s="28"/>
      <c r="AS9" s="28"/>
      <c r="AT9" s="28"/>
      <c r="AU9" s="28"/>
      <c r="AV9" s="28"/>
      <c r="AW9" s="28"/>
      <c r="AX9" s="28"/>
    </row>
    <row r="10" spans="2:51" ht="21" thickTop="1" thickBot="1">
      <c r="B10" s="16"/>
      <c r="C10" s="22" t="s">
        <v>14</v>
      </c>
      <c r="D10" s="26">
        <v>0.1</v>
      </c>
      <c r="E10" s="24">
        <v>1</v>
      </c>
      <c r="F10" s="23"/>
      <c r="G10" s="120">
        <f t="shared" si="0"/>
        <v>0</v>
      </c>
      <c r="H10" s="21">
        <f t="shared" si="1"/>
        <v>0</v>
      </c>
      <c r="I10" s="23"/>
      <c r="J10" s="120">
        <f>SUM('Beräkning kvarter 3-6'!E10*I10)</f>
        <v>0</v>
      </c>
      <c r="K10" s="21">
        <f t="shared" si="2"/>
        <v>0</v>
      </c>
      <c r="M10" s="6"/>
      <c r="N10" s="6"/>
      <c r="O10" s="6"/>
      <c r="P10" s="8"/>
      <c r="Q10" s="6"/>
      <c r="R10" s="6"/>
      <c r="S10" s="6"/>
      <c r="T10" s="8"/>
      <c r="Z10" s="8"/>
      <c r="AJ10" s="28"/>
      <c r="AK10" s="28"/>
      <c r="AL10" s="28"/>
      <c r="AM10" s="28"/>
      <c r="AN10" s="28"/>
      <c r="AO10" s="28"/>
      <c r="AP10" s="28"/>
      <c r="AQ10" s="28"/>
      <c r="AR10" s="28"/>
      <c r="AS10" s="28"/>
      <c r="AT10" s="28"/>
      <c r="AU10" s="28"/>
      <c r="AV10" s="28"/>
      <c r="AW10" s="28"/>
      <c r="AX10" s="28"/>
    </row>
    <row r="11" spans="2:51" ht="21" thickTop="1" thickBot="1">
      <c r="B11" s="16"/>
      <c r="C11" s="22" t="s">
        <v>15</v>
      </c>
      <c r="D11" s="26">
        <v>0.3</v>
      </c>
      <c r="E11" s="24">
        <v>1</v>
      </c>
      <c r="F11" s="23"/>
      <c r="G11" s="120">
        <f t="shared" si="0"/>
        <v>0</v>
      </c>
      <c r="H11" s="21">
        <f t="shared" si="1"/>
        <v>0</v>
      </c>
      <c r="I11" s="23"/>
      <c r="J11" s="120">
        <f>SUM('Beräkning kvarter 3-6'!E11*I11)</f>
        <v>0</v>
      </c>
      <c r="K11" s="21">
        <f t="shared" si="2"/>
        <v>0</v>
      </c>
      <c r="M11" s="6"/>
      <c r="N11" s="6"/>
      <c r="O11" s="6"/>
      <c r="P11" s="6"/>
      <c r="Q11" s="6"/>
      <c r="R11" s="6"/>
      <c r="S11" s="6"/>
      <c r="T11" s="6"/>
      <c r="U11" s="8"/>
      <c r="AA11" s="8"/>
      <c r="AJ11" s="29"/>
      <c r="AK11" s="32"/>
      <c r="AL11" s="31"/>
      <c r="AM11" s="32"/>
      <c r="AN11" s="33"/>
      <c r="AO11" s="28"/>
      <c r="AP11" s="28"/>
      <c r="AQ11" s="28"/>
      <c r="AR11" s="28"/>
      <c r="AS11" s="28"/>
      <c r="AT11" s="28"/>
      <c r="AU11" s="28"/>
      <c r="AV11" s="28"/>
      <c r="AW11" s="28"/>
      <c r="AX11" s="28"/>
      <c r="AY11" s="28"/>
    </row>
    <row r="12" spans="2:51" ht="21" thickTop="1" thickBot="1">
      <c r="B12" s="16"/>
      <c r="C12" s="22" t="s">
        <v>16</v>
      </c>
      <c r="D12" s="38">
        <v>0.7</v>
      </c>
      <c r="E12" s="68">
        <v>1.5</v>
      </c>
      <c r="F12" s="23"/>
      <c r="G12" s="120">
        <f t="shared" si="0"/>
        <v>0</v>
      </c>
      <c r="H12" s="21">
        <f t="shared" si="1"/>
        <v>0</v>
      </c>
      <c r="I12" s="23"/>
      <c r="J12" s="120">
        <f>SUM('Beräkning kvarter 3-6'!E12*I12)</f>
        <v>0</v>
      </c>
      <c r="K12" s="21">
        <f t="shared" si="2"/>
        <v>0</v>
      </c>
      <c r="M12" s="6"/>
      <c r="N12" s="6"/>
      <c r="O12" s="6"/>
      <c r="P12" s="6"/>
      <c r="Q12" s="6"/>
      <c r="R12" s="6"/>
      <c r="S12" s="6"/>
      <c r="T12" s="6"/>
      <c r="U12" s="8"/>
      <c r="AA12" s="8"/>
      <c r="AJ12" s="29"/>
      <c r="AK12" s="32"/>
      <c r="AL12" s="31"/>
      <c r="AM12" s="32"/>
      <c r="AN12" s="33"/>
      <c r="AO12" s="28"/>
      <c r="AP12" s="28"/>
      <c r="AQ12" s="28"/>
      <c r="AR12" s="28"/>
      <c r="AS12" s="28"/>
      <c r="AT12" s="28"/>
      <c r="AU12" s="28"/>
      <c r="AV12" s="28"/>
      <c r="AW12" s="28"/>
      <c r="AX12" s="28"/>
      <c r="AY12" s="28"/>
    </row>
    <row r="13" spans="2:51" ht="21" thickTop="1" thickBot="1">
      <c r="B13" s="16"/>
      <c r="C13" s="22" t="s">
        <v>17</v>
      </c>
      <c r="D13" s="35">
        <v>2.1</v>
      </c>
      <c r="E13" s="148">
        <v>50</v>
      </c>
      <c r="F13" s="23"/>
      <c r="G13" s="120">
        <f t="shared" si="0"/>
        <v>0</v>
      </c>
      <c r="H13" s="21">
        <f t="shared" si="1"/>
        <v>0</v>
      </c>
      <c r="I13" s="131"/>
      <c r="J13" s="120">
        <f>SUM('Beräkning kvarter 3-6'!E13*I13)</f>
        <v>0</v>
      </c>
      <c r="K13" s="21">
        <f t="shared" si="2"/>
        <v>0</v>
      </c>
      <c r="M13" s="6"/>
      <c r="N13" s="6"/>
      <c r="O13" s="6"/>
      <c r="P13" s="6"/>
      <c r="Q13" s="6"/>
      <c r="R13" s="6"/>
      <c r="S13" s="6"/>
      <c r="T13" s="6"/>
      <c r="U13" s="8"/>
      <c r="AA13" s="8"/>
      <c r="AJ13" s="29"/>
      <c r="AK13" s="32"/>
      <c r="AL13" s="31"/>
      <c r="AM13" s="32"/>
      <c r="AN13" s="33"/>
      <c r="AO13" s="28"/>
      <c r="AP13" s="28"/>
      <c r="AQ13" s="28"/>
      <c r="AR13" s="28"/>
      <c r="AS13" s="28"/>
      <c r="AT13" s="28"/>
      <c r="AU13" s="28"/>
      <c r="AV13" s="28"/>
      <c r="AW13" s="28"/>
      <c r="AX13" s="28"/>
      <c r="AY13" s="28"/>
    </row>
    <row r="14" spans="2:51" s="135" customFormat="1" ht="21" thickTop="1" thickBot="1">
      <c r="B14" s="132"/>
      <c r="C14" s="22" t="s">
        <v>18</v>
      </c>
      <c r="D14" s="35">
        <v>1.1000000000000001</v>
      </c>
      <c r="E14" s="148">
        <v>25</v>
      </c>
      <c r="F14" s="23"/>
      <c r="G14" s="120">
        <f t="shared" si="0"/>
        <v>0</v>
      </c>
      <c r="H14" s="21">
        <f t="shared" si="1"/>
        <v>0</v>
      </c>
      <c r="I14" s="131"/>
      <c r="J14" s="120">
        <f>SUM('Beräkning kvarter 3-6'!E14*I14)</f>
        <v>0</v>
      </c>
      <c r="K14" s="21">
        <f t="shared" si="2"/>
        <v>0</v>
      </c>
      <c r="M14" s="133"/>
      <c r="N14" s="133"/>
      <c r="O14" s="133"/>
      <c r="P14" s="133"/>
      <c r="Q14" s="133"/>
      <c r="R14" s="133"/>
      <c r="S14" s="133"/>
      <c r="T14" s="133"/>
      <c r="U14" s="134"/>
      <c r="AA14" s="134"/>
      <c r="AJ14" s="132"/>
    </row>
    <row r="15" spans="2:51" ht="21" thickTop="1" thickBot="1">
      <c r="B15" s="16"/>
      <c r="C15" s="22" t="s">
        <v>19</v>
      </c>
      <c r="D15" s="38">
        <v>1.7</v>
      </c>
      <c r="E15" s="148">
        <v>10</v>
      </c>
      <c r="F15" s="23"/>
      <c r="G15" s="120">
        <f t="shared" si="0"/>
        <v>0</v>
      </c>
      <c r="H15" s="21">
        <f t="shared" si="1"/>
        <v>0</v>
      </c>
      <c r="I15" s="131"/>
      <c r="J15" s="120">
        <f>SUM('Beräkning kvarter 3-6'!E15*I15)</f>
        <v>0</v>
      </c>
      <c r="K15" s="21">
        <f t="shared" si="2"/>
        <v>0</v>
      </c>
      <c r="M15" s="6"/>
      <c r="N15" s="6"/>
      <c r="O15" s="6"/>
      <c r="P15" s="6"/>
      <c r="Q15" s="6"/>
      <c r="R15" s="6"/>
      <c r="S15" s="6"/>
      <c r="T15" s="6"/>
      <c r="U15" s="8"/>
      <c r="AA15" s="8"/>
      <c r="AJ15" s="29"/>
      <c r="AK15" s="32"/>
      <c r="AL15" s="32"/>
      <c r="AM15" s="31"/>
      <c r="AN15" s="33"/>
      <c r="AO15" s="28"/>
      <c r="AP15" s="28"/>
      <c r="AQ15" s="28"/>
      <c r="AR15" s="28"/>
      <c r="AS15" s="28"/>
      <c r="AT15" s="28"/>
      <c r="AU15" s="28"/>
      <c r="AV15" s="28"/>
      <c r="AW15" s="28"/>
      <c r="AX15" s="28"/>
      <c r="AY15" s="28"/>
    </row>
    <row r="16" spans="2:51" ht="21" thickTop="1" thickBot="1">
      <c r="B16" s="16"/>
      <c r="C16" s="22" t="s">
        <v>20</v>
      </c>
      <c r="D16" s="38">
        <v>1.1000000000000001</v>
      </c>
      <c r="E16" s="148">
        <v>8</v>
      </c>
      <c r="F16" s="23"/>
      <c r="G16" s="120">
        <f t="shared" si="0"/>
        <v>0</v>
      </c>
      <c r="H16" s="21">
        <f t="shared" si="1"/>
        <v>0</v>
      </c>
      <c r="I16" s="131"/>
      <c r="J16" s="120">
        <f>SUM('Beräkning kvarter 3-6'!E16*I16)</f>
        <v>0</v>
      </c>
      <c r="K16" s="21">
        <f t="shared" si="2"/>
        <v>0</v>
      </c>
      <c r="M16" s="6"/>
      <c r="N16" s="6"/>
      <c r="O16" s="6"/>
      <c r="P16" s="6"/>
      <c r="Q16" s="6"/>
      <c r="R16" s="6"/>
      <c r="S16" s="6"/>
      <c r="T16" s="6"/>
      <c r="U16" s="8"/>
      <c r="AA16" s="8"/>
      <c r="AJ16" s="39"/>
      <c r="AK16" s="32"/>
      <c r="AL16" s="28"/>
      <c r="AM16" s="28"/>
      <c r="AN16" s="28"/>
      <c r="AO16" s="28"/>
      <c r="AP16" s="28"/>
      <c r="AQ16" s="28"/>
      <c r="AR16" s="28"/>
      <c r="AS16" s="28"/>
      <c r="AT16" s="28"/>
      <c r="AU16" s="28"/>
      <c r="AV16" s="28"/>
      <c r="AW16" s="28"/>
      <c r="AX16" s="28"/>
      <c r="AY16" s="28"/>
    </row>
    <row r="17" spans="2:51" ht="21" thickTop="1" thickBot="1">
      <c r="B17" s="29"/>
      <c r="C17" s="22" t="s">
        <v>21</v>
      </c>
      <c r="D17" s="35">
        <v>0.7</v>
      </c>
      <c r="E17" s="148">
        <v>4</v>
      </c>
      <c r="F17" s="23"/>
      <c r="G17" s="120">
        <f t="shared" si="0"/>
        <v>0</v>
      </c>
      <c r="H17" s="21">
        <f t="shared" si="1"/>
        <v>0</v>
      </c>
      <c r="I17" s="131"/>
      <c r="J17" s="120">
        <f>SUM('Beräkning kvarter 3-6'!E17*I17)</f>
        <v>0</v>
      </c>
      <c r="K17" s="21">
        <f t="shared" si="2"/>
        <v>0</v>
      </c>
      <c r="M17" s="6"/>
      <c r="N17" s="6"/>
      <c r="O17" s="6"/>
      <c r="P17" s="6"/>
      <c r="Q17" s="6"/>
      <c r="R17" s="6"/>
      <c r="S17" s="6"/>
      <c r="T17" s="6"/>
      <c r="U17" s="8"/>
      <c r="AA17" s="8"/>
    </row>
    <row r="18" spans="2:51" ht="21" thickTop="1" thickBot="1">
      <c r="B18" s="16"/>
      <c r="C18" s="22" t="s">
        <v>22</v>
      </c>
      <c r="D18" s="35">
        <v>0.1</v>
      </c>
      <c r="E18" s="68">
        <v>1</v>
      </c>
      <c r="F18" s="23"/>
      <c r="G18" s="120">
        <f t="shared" si="0"/>
        <v>0</v>
      </c>
      <c r="H18" s="21">
        <f t="shared" si="1"/>
        <v>0</v>
      </c>
      <c r="I18" s="23"/>
      <c r="J18" s="120">
        <f>SUM('Beräkning kvarter 3-6'!E18*I18)</f>
        <v>0</v>
      </c>
      <c r="K18" s="21">
        <f t="shared" si="2"/>
        <v>0</v>
      </c>
      <c r="M18" s="6"/>
      <c r="N18" s="6"/>
      <c r="O18" s="6"/>
      <c r="P18" s="6"/>
      <c r="Q18" s="6"/>
      <c r="R18" s="6"/>
      <c r="S18" s="6"/>
      <c r="T18" s="6"/>
      <c r="U18" s="8"/>
      <c r="AA18" s="8"/>
      <c r="AK18" s="28"/>
      <c r="AL18" s="28"/>
      <c r="AM18" s="28"/>
      <c r="AN18" s="28"/>
      <c r="AO18" s="28"/>
      <c r="AP18" s="28"/>
      <c r="AQ18" s="28"/>
      <c r="AR18" s="28"/>
      <c r="AS18" s="28"/>
      <c r="AT18" s="28"/>
      <c r="AU18" s="28"/>
      <c r="AV18" s="28"/>
      <c r="AW18" s="28"/>
      <c r="AX18" s="28"/>
      <c r="AY18" s="28"/>
    </row>
    <row r="19" spans="2:51" ht="21" thickTop="1" thickBot="1">
      <c r="B19" s="16"/>
      <c r="C19" s="22" t="s">
        <v>23</v>
      </c>
      <c r="D19" s="35">
        <v>0.1</v>
      </c>
      <c r="E19" s="68">
        <v>1</v>
      </c>
      <c r="F19" s="23"/>
      <c r="G19" s="120">
        <f t="shared" si="0"/>
        <v>0</v>
      </c>
      <c r="H19" s="21">
        <f t="shared" si="1"/>
        <v>0</v>
      </c>
      <c r="I19" s="23"/>
      <c r="J19" s="120">
        <f>SUM('Beräkning kvarter 3-6'!E19*I19)</f>
        <v>0</v>
      </c>
      <c r="K19" s="21">
        <f t="shared" si="2"/>
        <v>0</v>
      </c>
      <c r="M19" s="6"/>
      <c r="N19" s="6"/>
      <c r="O19" s="6"/>
      <c r="P19" s="6"/>
      <c r="Q19" s="6"/>
      <c r="R19" s="6"/>
      <c r="S19" s="6"/>
      <c r="T19" s="6"/>
      <c r="U19" s="8" t="s">
        <v>87</v>
      </c>
      <c r="AA19" s="8"/>
      <c r="AK19" s="28"/>
      <c r="AL19" s="28"/>
      <c r="AM19" s="28"/>
      <c r="AN19" s="28"/>
      <c r="AO19" s="28"/>
      <c r="AP19" s="28"/>
      <c r="AQ19" s="28"/>
      <c r="AR19" s="28"/>
      <c r="AS19" s="28"/>
      <c r="AT19" s="28"/>
      <c r="AU19" s="28"/>
      <c r="AV19" s="28"/>
      <c r="AW19" s="28"/>
      <c r="AX19" s="28"/>
      <c r="AY19" s="28"/>
    </row>
    <row r="20" spans="2:51" ht="21" thickTop="1" thickBot="1">
      <c r="B20" s="29"/>
      <c r="C20" s="22" t="s">
        <v>24</v>
      </c>
      <c r="D20" s="35">
        <v>0.1</v>
      </c>
      <c r="E20" s="24">
        <v>1</v>
      </c>
      <c r="F20" s="23"/>
      <c r="G20" s="120">
        <f t="shared" si="0"/>
        <v>0</v>
      </c>
      <c r="H20" s="21">
        <f t="shared" si="1"/>
        <v>0</v>
      </c>
      <c r="I20" s="23"/>
      <c r="J20" s="120">
        <f>SUM('Beräkning kvarter 3-6'!E20*I20)</f>
        <v>0</v>
      </c>
      <c r="K20" s="21">
        <f t="shared" si="2"/>
        <v>0</v>
      </c>
      <c r="M20" s="6"/>
      <c r="N20" s="6"/>
      <c r="O20" s="6"/>
      <c r="P20" s="6"/>
      <c r="Q20" s="6"/>
      <c r="R20" s="6"/>
      <c r="S20" s="6"/>
      <c r="T20" s="6"/>
      <c r="U20" s="8"/>
      <c r="AA20" s="8"/>
    </row>
    <row r="21" spans="2:51" ht="21" thickTop="1" thickBot="1">
      <c r="B21" s="29"/>
      <c r="C21" s="22" t="s">
        <v>25</v>
      </c>
      <c r="D21" s="26">
        <v>0.1</v>
      </c>
      <c r="E21" s="24">
        <v>1</v>
      </c>
      <c r="F21" s="23"/>
      <c r="G21" s="120">
        <f t="shared" si="0"/>
        <v>0</v>
      </c>
      <c r="H21" s="21">
        <f t="shared" si="1"/>
        <v>0</v>
      </c>
      <c r="I21" s="23"/>
      <c r="J21" s="120">
        <f>SUM('Beräkning kvarter 3-6'!E21*I21)</f>
        <v>0</v>
      </c>
      <c r="K21" s="21">
        <f t="shared" si="2"/>
        <v>0</v>
      </c>
      <c r="M21" s="6"/>
      <c r="N21" s="6"/>
      <c r="O21" s="6"/>
      <c r="P21" s="6"/>
      <c r="Q21" s="6"/>
      <c r="R21" s="6"/>
      <c r="S21" s="6"/>
      <c r="T21" s="6"/>
      <c r="U21" s="8"/>
      <c r="AA21" s="8"/>
      <c r="AO21" s="29"/>
      <c r="AP21" s="47"/>
      <c r="AQ21" s="49"/>
      <c r="AR21" s="48"/>
      <c r="AS21" s="50"/>
    </row>
    <row r="22" spans="2:51" ht="21" thickTop="1" thickBot="1">
      <c r="B22" s="16"/>
      <c r="C22" s="22" t="s">
        <v>26</v>
      </c>
      <c r="D22" s="26">
        <v>0.1</v>
      </c>
      <c r="E22" s="24">
        <v>1</v>
      </c>
      <c r="F22" s="23"/>
      <c r="G22" s="120">
        <f t="shared" si="0"/>
        <v>0</v>
      </c>
      <c r="H22" s="21">
        <f t="shared" si="1"/>
        <v>0</v>
      </c>
      <c r="I22" s="23"/>
      <c r="J22" s="120">
        <f>SUM('Beräkning kvarter 3-6'!E22*I22)</f>
        <v>0</v>
      </c>
      <c r="K22" s="21">
        <f t="shared" si="2"/>
        <v>0</v>
      </c>
      <c r="M22" s="6"/>
      <c r="N22" s="6"/>
      <c r="O22" s="6"/>
      <c r="P22" s="6"/>
      <c r="Q22" s="6"/>
      <c r="R22" s="6"/>
      <c r="S22" s="6"/>
      <c r="T22" s="6"/>
      <c r="U22" s="8"/>
      <c r="AA22" s="8"/>
      <c r="AJ22" s="29"/>
      <c r="AK22" s="30"/>
      <c r="AL22" s="32"/>
      <c r="AM22" s="31"/>
      <c r="AN22" s="28"/>
      <c r="AO22" s="40"/>
      <c r="AP22" s="30"/>
      <c r="AQ22" s="31"/>
      <c r="AR22" s="32"/>
      <c r="AS22" s="33"/>
      <c r="AT22" s="28"/>
      <c r="AU22" s="28"/>
      <c r="AV22" s="28"/>
      <c r="AW22" s="28"/>
      <c r="AX22" s="28"/>
      <c r="AY22" s="28"/>
    </row>
    <row r="23" spans="2:51" ht="21" thickTop="1" thickBot="1">
      <c r="B23" s="41"/>
      <c r="C23" s="42" t="s">
        <v>27</v>
      </c>
      <c r="D23" s="43">
        <v>0</v>
      </c>
      <c r="E23" s="213">
        <v>1</v>
      </c>
      <c r="F23" s="44"/>
      <c r="G23" s="211">
        <f t="shared" si="0"/>
        <v>0</v>
      </c>
      <c r="H23" s="212">
        <f t="shared" si="1"/>
        <v>0</v>
      </c>
      <c r="I23" s="66"/>
      <c r="J23" s="211">
        <f>SUM('Beräkning kvarter 3-6'!E23*I23)</f>
        <v>0</v>
      </c>
      <c r="K23" s="212">
        <f t="shared" si="2"/>
        <v>0</v>
      </c>
      <c r="U23" s="8"/>
      <c r="AA23" s="8"/>
      <c r="AJ23" s="29"/>
      <c r="AK23" s="32"/>
      <c r="AL23" s="32"/>
      <c r="AM23" s="31"/>
      <c r="AN23" s="28"/>
      <c r="AO23" s="40"/>
      <c r="AP23" s="32"/>
      <c r="AQ23" s="31"/>
      <c r="AR23" s="32"/>
      <c r="AS23" s="33"/>
      <c r="AT23" s="28"/>
      <c r="AU23" s="28"/>
      <c r="AV23" s="28"/>
      <c r="AW23" s="28"/>
      <c r="AX23" s="28"/>
      <c r="AY23" s="28"/>
    </row>
    <row r="24" spans="2:51" ht="25.5" thickBot="1">
      <c r="B24" s="41"/>
      <c r="C24" s="29"/>
      <c r="D24" s="47"/>
      <c r="E24" s="48"/>
      <c r="F24" s="48"/>
      <c r="G24" s="49"/>
      <c r="H24" s="188">
        <f>SUM(H6:H23)</f>
        <v>0</v>
      </c>
      <c r="I24" s="48"/>
      <c r="J24" s="49"/>
      <c r="K24" s="188">
        <f>SUM(K6:K23)</f>
        <v>0</v>
      </c>
      <c r="U24" s="8"/>
      <c r="AA24" s="8"/>
      <c r="AJ24" s="29"/>
      <c r="AK24" s="32"/>
      <c r="AL24" s="32"/>
      <c r="AM24" s="31"/>
      <c r="AN24" s="28"/>
      <c r="AO24" s="40"/>
      <c r="AP24" s="32"/>
      <c r="AQ24" s="31"/>
      <c r="AR24" s="32"/>
      <c r="AS24" s="33"/>
      <c r="AT24" s="28"/>
      <c r="AU24" s="28"/>
      <c r="AV24" s="28"/>
      <c r="AW24" s="28"/>
      <c r="AX24" s="28"/>
      <c r="AY24" s="28"/>
    </row>
    <row r="25" spans="2:51" ht="63" customHeight="1" thickBot="1">
      <c r="B25" s="41"/>
      <c r="C25" s="51" t="s">
        <v>29</v>
      </c>
      <c r="D25" s="52" t="s">
        <v>5</v>
      </c>
      <c r="E25" s="13" t="s">
        <v>6</v>
      </c>
      <c r="F25" s="12" t="s">
        <v>7</v>
      </c>
      <c r="G25" s="52" t="s">
        <v>8</v>
      </c>
      <c r="H25" s="53" t="s">
        <v>9</v>
      </c>
      <c r="I25" s="12" t="s">
        <v>7</v>
      </c>
      <c r="J25" s="52" t="s">
        <v>8</v>
      </c>
      <c r="K25" s="53" t="s">
        <v>9</v>
      </c>
      <c r="M25" s="259" t="s">
        <v>30</v>
      </c>
      <c r="N25" s="260" t="s">
        <v>31</v>
      </c>
      <c r="O25" s="261" t="s">
        <v>32</v>
      </c>
      <c r="P25" s="262" t="s">
        <v>33</v>
      </c>
      <c r="Q25" s="263" t="s">
        <v>30</v>
      </c>
      <c r="R25" s="260" t="s">
        <v>31</v>
      </c>
      <c r="S25" s="261" t="s">
        <v>32</v>
      </c>
      <c r="T25" s="264" t="s">
        <v>33</v>
      </c>
      <c r="U25" s="8"/>
      <c r="AA25" s="8"/>
      <c r="AJ25" s="29"/>
      <c r="AK25" s="32"/>
      <c r="AL25" s="32"/>
      <c r="AM25" s="31"/>
      <c r="AN25" s="28"/>
      <c r="AO25" s="40"/>
      <c r="AP25" s="32"/>
      <c r="AQ25" s="31"/>
      <c r="AR25" s="32"/>
      <c r="AS25" s="33"/>
      <c r="AT25" s="28"/>
      <c r="AU25" s="28"/>
      <c r="AV25" s="28"/>
      <c r="AW25" s="28"/>
      <c r="AX25" s="28"/>
      <c r="AY25" s="28"/>
    </row>
    <row r="26" spans="2:51" ht="31.5" thickBot="1">
      <c r="B26" s="16"/>
      <c r="C26" s="54" t="s">
        <v>34</v>
      </c>
      <c r="D26" s="55"/>
      <c r="E26" s="55"/>
      <c r="F26" s="55"/>
      <c r="G26" s="56"/>
      <c r="H26" s="56"/>
      <c r="I26" s="55"/>
      <c r="J26" s="56"/>
      <c r="K26" s="56"/>
      <c r="M26" s="265"/>
      <c r="N26" s="9"/>
      <c r="O26" s="9"/>
      <c r="P26" s="126"/>
      <c r="Q26" s="125"/>
      <c r="R26" s="9"/>
      <c r="S26" s="9"/>
      <c r="T26" s="266"/>
      <c r="U26" s="8"/>
      <c r="AA26" s="8"/>
      <c r="AK26" s="28"/>
      <c r="AL26" s="28"/>
      <c r="AM26" s="28"/>
      <c r="AN26" s="28"/>
      <c r="AO26" s="28"/>
      <c r="AP26" s="28"/>
      <c r="AQ26" s="28"/>
      <c r="AR26" s="28"/>
      <c r="AS26" s="28"/>
      <c r="AT26" s="28"/>
      <c r="AU26" s="28"/>
      <c r="AV26" s="28"/>
      <c r="AW26" s="28"/>
      <c r="AX26" s="28"/>
      <c r="AY26" s="28"/>
    </row>
    <row r="27" spans="2:51" ht="20.25" thickBot="1">
      <c r="B27" s="57"/>
      <c r="C27" s="58" t="s">
        <v>35</v>
      </c>
      <c r="D27" s="77">
        <v>0.7</v>
      </c>
      <c r="E27" s="214">
        <f>SUM(15*10)</f>
        <v>150</v>
      </c>
      <c r="F27" s="60"/>
      <c r="G27" s="215">
        <f t="shared" ref="G27:G45" si="3">SUM(E27*F27)</f>
        <v>0</v>
      </c>
      <c r="H27" s="62">
        <f t="shared" ref="H27:H45" si="4">SUM(D27*G27)</f>
        <v>0</v>
      </c>
      <c r="I27" s="60"/>
      <c r="J27" s="215">
        <f>SUM(E27*I27)</f>
        <v>0</v>
      </c>
      <c r="K27" s="62">
        <f>SUM(D27*J27)</f>
        <v>0</v>
      </c>
      <c r="M27" s="265">
        <f t="shared" ref="M27:M45" si="5">IF(G27&gt;0,1,0)</f>
        <v>0</v>
      </c>
      <c r="N27" s="9"/>
      <c r="O27" s="9"/>
      <c r="P27" s="126"/>
      <c r="Q27" s="125">
        <f>IF(J27&gt;0,1,0)</f>
        <v>0</v>
      </c>
      <c r="R27" s="9"/>
      <c r="S27" s="9"/>
      <c r="T27" s="266"/>
      <c r="U27" s="8"/>
      <c r="AA27" s="8"/>
      <c r="AK27" s="28"/>
      <c r="AL27" s="28"/>
      <c r="AM27" s="28"/>
      <c r="AN27" s="28"/>
      <c r="AO27" s="28"/>
      <c r="AP27" s="28"/>
      <c r="AQ27" s="28"/>
      <c r="AR27" s="28"/>
      <c r="AS27" s="28"/>
      <c r="AT27" s="28"/>
      <c r="AU27" s="28"/>
      <c r="AV27" s="28"/>
      <c r="AW27" s="28"/>
      <c r="AX27" s="28"/>
      <c r="AY27" s="28"/>
    </row>
    <row r="28" spans="2:51" ht="21" thickTop="1" thickBot="1">
      <c r="B28" s="57"/>
      <c r="C28" s="17" t="s">
        <v>36</v>
      </c>
      <c r="D28" s="38">
        <v>0.1</v>
      </c>
      <c r="E28" s="68">
        <v>1</v>
      </c>
      <c r="F28" s="23"/>
      <c r="G28" s="120">
        <f t="shared" si="3"/>
        <v>0</v>
      </c>
      <c r="H28" s="21">
        <f t="shared" si="4"/>
        <v>0</v>
      </c>
      <c r="I28" s="60"/>
      <c r="J28" s="120">
        <f t="shared" ref="J28:J45" si="6">SUM(E28*I28)</f>
        <v>0</v>
      </c>
      <c r="K28" s="21">
        <f t="shared" ref="K28:K74" si="7">SUM(D28*J28)</f>
        <v>0</v>
      </c>
      <c r="M28" s="265">
        <f t="shared" si="5"/>
        <v>0</v>
      </c>
      <c r="N28" s="9"/>
      <c r="O28" s="9"/>
      <c r="P28" s="126"/>
      <c r="Q28" s="125">
        <f t="shared" ref="Q28:Q45" si="8">IF(J28&gt;0,1,0)</f>
        <v>0</v>
      </c>
      <c r="R28" s="9"/>
      <c r="S28" s="9"/>
      <c r="T28" s="266"/>
      <c r="U28" s="8"/>
      <c r="AA28" s="8"/>
      <c r="AK28" s="28"/>
      <c r="AL28" s="28"/>
      <c r="AM28" s="28"/>
      <c r="AN28" s="28"/>
      <c r="AO28" s="28"/>
      <c r="AP28" s="28"/>
      <c r="AQ28" s="28"/>
      <c r="AR28" s="28"/>
      <c r="AS28" s="28"/>
      <c r="AT28" s="28"/>
      <c r="AU28" s="28"/>
      <c r="AV28" s="28"/>
      <c r="AW28" s="28"/>
      <c r="AX28" s="28"/>
      <c r="AY28" s="28"/>
    </row>
    <row r="29" spans="2:51" ht="21" thickTop="1" thickBot="1">
      <c r="B29" s="57"/>
      <c r="C29" s="22" t="s">
        <v>37</v>
      </c>
      <c r="D29" s="38">
        <v>0.4</v>
      </c>
      <c r="E29" s="68">
        <v>1</v>
      </c>
      <c r="F29" s="23"/>
      <c r="G29" s="120">
        <f t="shared" si="3"/>
        <v>0</v>
      </c>
      <c r="H29" s="21">
        <f t="shared" si="4"/>
        <v>0</v>
      </c>
      <c r="I29" s="23"/>
      <c r="J29" s="120">
        <f t="shared" si="6"/>
        <v>0</v>
      </c>
      <c r="K29" s="21">
        <f t="shared" si="7"/>
        <v>0</v>
      </c>
      <c r="M29" s="265">
        <f t="shared" si="5"/>
        <v>0</v>
      </c>
      <c r="N29" s="9"/>
      <c r="O29" s="9"/>
      <c r="P29" s="126"/>
      <c r="Q29" s="125">
        <f t="shared" si="8"/>
        <v>0</v>
      </c>
      <c r="R29" s="9"/>
      <c r="S29" s="9"/>
      <c r="T29" s="266"/>
      <c r="U29" s="8"/>
      <c r="AA29" s="8"/>
      <c r="AK29" s="28"/>
      <c r="AL29" s="28"/>
      <c r="AM29" s="28"/>
      <c r="AN29" s="28"/>
      <c r="AO29" s="28"/>
      <c r="AP29" s="28"/>
      <c r="AQ29" s="28"/>
      <c r="AR29" s="28"/>
      <c r="AS29" s="28"/>
      <c r="AT29" s="28"/>
      <c r="AU29" s="28"/>
      <c r="AV29" s="28"/>
      <c r="AW29" s="28"/>
      <c r="AX29" s="28"/>
      <c r="AY29" s="28"/>
    </row>
    <row r="30" spans="2:51" ht="21" thickTop="1" thickBot="1">
      <c r="B30" s="57"/>
      <c r="C30" s="64" t="s">
        <v>38</v>
      </c>
      <c r="D30" s="38">
        <v>0.4</v>
      </c>
      <c r="E30" s="68">
        <v>1</v>
      </c>
      <c r="F30" s="23"/>
      <c r="G30" s="120">
        <f t="shared" si="3"/>
        <v>0</v>
      </c>
      <c r="H30" s="21">
        <f t="shared" si="4"/>
        <v>0</v>
      </c>
      <c r="I30" s="23"/>
      <c r="J30" s="120">
        <f t="shared" si="6"/>
        <v>0</v>
      </c>
      <c r="K30" s="21">
        <f t="shared" si="7"/>
        <v>0</v>
      </c>
      <c r="M30" s="265">
        <f t="shared" si="5"/>
        <v>0</v>
      </c>
      <c r="N30" s="9"/>
      <c r="O30" s="9"/>
      <c r="P30" s="126"/>
      <c r="Q30" s="125">
        <f t="shared" si="8"/>
        <v>0</v>
      </c>
      <c r="R30" s="9"/>
      <c r="S30" s="9"/>
      <c r="T30" s="266"/>
      <c r="U30" s="8"/>
      <c r="AA30" s="8"/>
      <c r="AK30" s="28"/>
      <c r="AL30" s="28"/>
      <c r="AM30" s="28"/>
      <c r="AN30" s="28"/>
      <c r="AO30" s="28"/>
      <c r="AP30" s="28"/>
      <c r="AQ30" s="28"/>
      <c r="AR30" s="28"/>
      <c r="AS30" s="28"/>
      <c r="AT30" s="28"/>
      <c r="AU30" s="28"/>
      <c r="AV30" s="28"/>
      <c r="AW30" s="28"/>
      <c r="AX30" s="28"/>
      <c r="AY30" s="28"/>
    </row>
    <row r="31" spans="2:51" ht="21" thickTop="1" thickBot="1">
      <c r="B31" s="57"/>
      <c r="C31" s="22" t="s">
        <v>39</v>
      </c>
      <c r="D31" s="35">
        <v>0.1</v>
      </c>
      <c r="E31" s="68">
        <v>1</v>
      </c>
      <c r="F31" s="23"/>
      <c r="G31" s="120">
        <f t="shared" si="3"/>
        <v>0</v>
      </c>
      <c r="H31" s="21">
        <f t="shared" si="4"/>
        <v>0</v>
      </c>
      <c r="I31" s="23"/>
      <c r="J31" s="120">
        <f t="shared" si="6"/>
        <v>0</v>
      </c>
      <c r="K31" s="21">
        <f t="shared" si="7"/>
        <v>0</v>
      </c>
      <c r="M31" s="265">
        <f t="shared" si="5"/>
        <v>0</v>
      </c>
      <c r="N31" s="9"/>
      <c r="O31" s="9"/>
      <c r="P31" s="126"/>
      <c r="Q31" s="125">
        <f t="shared" si="8"/>
        <v>0</v>
      </c>
      <c r="R31" s="9"/>
      <c r="S31" s="9"/>
      <c r="T31" s="266"/>
      <c r="U31" s="8"/>
      <c r="AA31" s="8"/>
      <c r="AJ31" s="29"/>
      <c r="AK31" s="30"/>
      <c r="AL31" s="32"/>
      <c r="AM31" s="31"/>
      <c r="AN31" s="33"/>
      <c r="AO31" s="28"/>
      <c r="AP31" s="28"/>
      <c r="AQ31" s="28"/>
      <c r="AR31" s="28"/>
      <c r="AS31" s="28"/>
      <c r="AT31" s="28"/>
      <c r="AU31" s="28"/>
      <c r="AV31" s="28"/>
      <c r="AW31" s="28"/>
      <c r="AX31" s="28"/>
      <c r="AY31" s="28"/>
    </row>
    <row r="32" spans="2:51" ht="21" thickTop="1" thickBot="1">
      <c r="B32" s="57"/>
      <c r="C32" s="22" t="s">
        <v>40</v>
      </c>
      <c r="D32" s="38">
        <v>0.1</v>
      </c>
      <c r="E32" s="68">
        <v>1</v>
      </c>
      <c r="F32" s="23"/>
      <c r="G32" s="120">
        <f t="shared" si="3"/>
        <v>0</v>
      </c>
      <c r="H32" s="21">
        <f t="shared" si="4"/>
        <v>0</v>
      </c>
      <c r="I32" s="23"/>
      <c r="J32" s="120">
        <f t="shared" si="6"/>
        <v>0</v>
      </c>
      <c r="K32" s="21">
        <f t="shared" si="7"/>
        <v>0</v>
      </c>
      <c r="M32" s="265">
        <f t="shared" si="5"/>
        <v>0</v>
      </c>
      <c r="N32" s="9"/>
      <c r="O32" s="9"/>
      <c r="P32" s="126"/>
      <c r="Q32" s="125">
        <f t="shared" si="8"/>
        <v>0</v>
      </c>
      <c r="R32" s="9"/>
      <c r="S32" s="9"/>
      <c r="T32" s="266"/>
      <c r="U32" s="8"/>
      <c r="AA32" s="8"/>
      <c r="AJ32" s="29"/>
      <c r="AK32" s="32"/>
      <c r="AL32" s="32"/>
      <c r="AM32" s="31"/>
      <c r="AN32" s="33"/>
      <c r="AO32" s="28"/>
      <c r="AP32" s="28"/>
      <c r="AQ32" s="28"/>
      <c r="AR32" s="28"/>
      <c r="AS32" s="28"/>
      <c r="AT32" s="28"/>
      <c r="AU32" s="28"/>
      <c r="AV32" s="28"/>
      <c r="AW32" s="28"/>
      <c r="AX32" s="28"/>
      <c r="AY32" s="28"/>
    </row>
    <row r="33" spans="2:51" ht="21" thickTop="1" thickBot="1">
      <c r="B33" s="57"/>
      <c r="C33" s="22" t="s">
        <v>41</v>
      </c>
      <c r="D33" s="38">
        <v>0.4</v>
      </c>
      <c r="E33" s="68">
        <v>2.5</v>
      </c>
      <c r="F33" s="23"/>
      <c r="G33" s="120">
        <f t="shared" si="3"/>
        <v>0</v>
      </c>
      <c r="H33" s="21">
        <f t="shared" si="4"/>
        <v>0</v>
      </c>
      <c r="I33" s="23"/>
      <c r="J33" s="120">
        <f t="shared" si="6"/>
        <v>0</v>
      </c>
      <c r="K33" s="21">
        <f t="shared" si="7"/>
        <v>0</v>
      </c>
      <c r="M33" s="265">
        <f t="shared" si="5"/>
        <v>0</v>
      </c>
      <c r="N33" s="9"/>
      <c r="O33" s="9"/>
      <c r="P33" s="126"/>
      <c r="Q33" s="125">
        <f t="shared" si="8"/>
        <v>0</v>
      </c>
      <c r="R33" s="9"/>
      <c r="S33" s="9"/>
      <c r="T33" s="266"/>
      <c r="U33" s="8"/>
      <c r="AA33" s="8"/>
      <c r="AJ33" s="29"/>
      <c r="AK33" s="32"/>
      <c r="AL33" s="32"/>
      <c r="AM33" s="31"/>
      <c r="AN33" s="33"/>
      <c r="AO33" s="28"/>
      <c r="AP33" s="28"/>
      <c r="AQ33" s="28"/>
      <c r="AR33" s="28"/>
      <c r="AS33" s="28"/>
      <c r="AT33" s="28"/>
      <c r="AU33" s="28"/>
      <c r="AV33" s="28"/>
      <c r="AW33" s="28"/>
      <c r="AX33" s="28"/>
      <c r="AY33" s="28"/>
    </row>
    <row r="34" spans="2:51" ht="21" thickTop="1" thickBot="1">
      <c r="B34" s="57"/>
      <c r="C34" s="22" t="s">
        <v>42</v>
      </c>
      <c r="D34" s="38">
        <v>0.2</v>
      </c>
      <c r="E34" s="68">
        <v>1.5</v>
      </c>
      <c r="F34" s="34"/>
      <c r="G34" s="120">
        <f t="shared" si="3"/>
        <v>0</v>
      </c>
      <c r="H34" s="21">
        <f t="shared" si="4"/>
        <v>0</v>
      </c>
      <c r="I34" s="34"/>
      <c r="J34" s="120">
        <f t="shared" si="6"/>
        <v>0</v>
      </c>
      <c r="K34" s="21">
        <f t="shared" si="7"/>
        <v>0</v>
      </c>
      <c r="M34" s="265">
        <f t="shared" si="5"/>
        <v>0</v>
      </c>
      <c r="N34" s="9"/>
      <c r="O34" s="9"/>
      <c r="P34" s="126"/>
      <c r="Q34" s="125">
        <f>IF(J34&gt;0,1,0)</f>
        <v>0</v>
      </c>
      <c r="R34" s="9"/>
      <c r="S34" s="9"/>
      <c r="T34" s="266"/>
      <c r="U34" s="8"/>
      <c r="AA34" s="8"/>
      <c r="AJ34" s="29"/>
      <c r="AK34" s="32"/>
      <c r="AL34" s="32"/>
      <c r="AM34" s="31"/>
      <c r="AN34" s="33"/>
      <c r="AO34" s="28"/>
      <c r="AP34" s="28"/>
      <c r="AQ34" s="28"/>
      <c r="AR34" s="28"/>
      <c r="AS34" s="28"/>
      <c r="AT34" s="28"/>
      <c r="AU34" s="28"/>
      <c r="AV34" s="28"/>
      <c r="AW34" s="28"/>
      <c r="AX34" s="28"/>
      <c r="AY34" s="28"/>
    </row>
    <row r="35" spans="2:51" ht="21" thickTop="1" thickBot="1">
      <c r="B35" s="57"/>
      <c r="C35" s="22" t="s">
        <v>43</v>
      </c>
      <c r="D35" s="35">
        <v>0.1</v>
      </c>
      <c r="E35" s="68">
        <v>2.5</v>
      </c>
      <c r="F35" s="23"/>
      <c r="G35" s="120">
        <f t="shared" si="3"/>
        <v>0</v>
      </c>
      <c r="H35" s="21">
        <f t="shared" si="4"/>
        <v>0</v>
      </c>
      <c r="I35" s="23"/>
      <c r="J35" s="120">
        <f t="shared" si="6"/>
        <v>0</v>
      </c>
      <c r="K35" s="21">
        <f t="shared" si="7"/>
        <v>0</v>
      </c>
      <c r="M35" s="265">
        <f t="shared" si="5"/>
        <v>0</v>
      </c>
      <c r="N35" s="9"/>
      <c r="O35" s="9"/>
      <c r="P35" s="126"/>
      <c r="Q35" s="125">
        <f t="shared" si="8"/>
        <v>0</v>
      </c>
      <c r="R35" s="9"/>
      <c r="S35" s="9"/>
      <c r="T35" s="266"/>
      <c r="U35" s="8"/>
      <c r="AA35" s="8"/>
      <c r="AJ35" s="29"/>
      <c r="AK35" s="30"/>
      <c r="AL35" s="32"/>
      <c r="AM35" s="31"/>
      <c r="AN35" s="33"/>
      <c r="AO35" s="28"/>
      <c r="AP35" s="28"/>
      <c r="AQ35" s="28"/>
      <c r="AR35" s="28"/>
      <c r="AS35" s="28"/>
      <c r="AT35" s="28"/>
      <c r="AU35" s="28"/>
      <c r="AV35" s="28"/>
      <c r="AW35" s="28"/>
      <c r="AX35" s="28"/>
      <c r="AY35" s="28"/>
    </row>
    <row r="36" spans="2:51" ht="21" thickTop="1" thickBot="1">
      <c r="B36" s="57"/>
      <c r="C36" s="22" t="s">
        <v>44</v>
      </c>
      <c r="D36" s="35">
        <v>0.3</v>
      </c>
      <c r="E36" s="148">
        <v>25</v>
      </c>
      <c r="F36" s="36"/>
      <c r="G36" s="120">
        <f t="shared" si="3"/>
        <v>0</v>
      </c>
      <c r="H36" s="21">
        <f t="shared" si="4"/>
        <v>0</v>
      </c>
      <c r="I36" s="36"/>
      <c r="J36" s="120">
        <f t="shared" si="6"/>
        <v>0</v>
      </c>
      <c r="K36" s="21">
        <f t="shared" si="7"/>
        <v>0</v>
      </c>
      <c r="M36" s="265">
        <f t="shared" si="5"/>
        <v>0</v>
      </c>
      <c r="N36" s="9"/>
      <c r="O36" s="9"/>
      <c r="P36" s="126"/>
      <c r="Q36" s="125">
        <f t="shared" si="8"/>
        <v>0</v>
      </c>
      <c r="R36" s="9"/>
      <c r="S36" s="9"/>
      <c r="T36" s="266"/>
      <c r="U36" s="8"/>
      <c r="AA36" s="8"/>
      <c r="AJ36" s="29"/>
      <c r="AK36" s="30"/>
      <c r="AL36" s="32"/>
      <c r="AM36" s="31"/>
      <c r="AN36" s="33"/>
      <c r="AO36" s="28"/>
      <c r="AP36" s="28"/>
      <c r="AQ36" s="28"/>
      <c r="AR36" s="28"/>
      <c r="AS36" s="28"/>
      <c r="AT36" s="28"/>
      <c r="AU36" s="28"/>
      <c r="AV36" s="28"/>
      <c r="AW36" s="28"/>
      <c r="AX36" s="28"/>
      <c r="AY36" s="28"/>
    </row>
    <row r="37" spans="2:51" ht="21" thickTop="1" thickBot="1">
      <c r="B37" s="57"/>
      <c r="C37" s="22" t="s">
        <v>45</v>
      </c>
      <c r="D37" s="35">
        <v>0.7</v>
      </c>
      <c r="E37" s="148">
        <v>25</v>
      </c>
      <c r="F37" s="142"/>
      <c r="G37" s="120">
        <f t="shared" si="3"/>
        <v>0</v>
      </c>
      <c r="H37" s="21">
        <f t="shared" si="4"/>
        <v>0</v>
      </c>
      <c r="I37" s="142"/>
      <c r="J37" s="120">
        <f t="shared" si="6"/>
        <v>0</v>
      </c>
      <c r="K37" s="21">
        <f t="shared" si="7"/>
        <v>0</v>
      </c>
      <c r="M37" s="265">
        <f t="shared" si="5"/>
        <v>0</v>
      </c>
      <c r="N37" s="9"/>
      <c r="O37" s="9"/>
      <c r="P37" s="126"/>
      <c r="Q37" s="125">
        <f t="shared" si="8"/>
        <v>0</v>
      </c>
      <c r="R37" s="9"/>
      <c r="S37" s="9"/>
      <c r="T37" s="266"/>
      <c r="U37" s="8"/>
      <c r="AA37" s="8"/>
      <c r="AJ37" s="29"/>
      <c r="AK37" s="30"/>
      <c r="AL37" s="32"/>
      <c r="AM37" s="31"/>
      <c r="AN37" s="33"/>
      <c r="AO37" s="28"/>
      <c r="AP37" s="28"/>
      <c r="AQ37" s="28"/>
      <c r="AR37" s="28"/>
      <c r="AS37" s="28"/>
      <c r="AT37" s="28"/>
      <c r="AU37" s="28"/>
      <c r="AV37" s="28"/>
      <c r="AW37" s="28"/>
      <c r="AX37" s="28"/>
      <c r="AY37" s="28"/>
    </row>
    <row r="38" spans="2:51" ht="21" thickTop="1" thickBot="1">
      <c r="B38" s="57"/>
      <c r="C38" s="22" t="s">
        <v>46</v>
      </c>
      <c r="D38" s="38">
        <v>0.1</v>
      </c>
      <c r="E38" s="148">
        <v>20</v>
      </c>
      <c r="F38" s="23"/>
      <c r="G38" s="120">
        <f t="shared" si="3"/>
        <v>0</v>
      </c>
      <c r="H38" s="21">
        <f t="shared" si="4"/>
        <v>0</v>
      </c>
      <c r="I38" s="23"/>
      <c r="J38" s="120">
        <f t="shared" si="6"/>
        <v>0</v>
      </c>
      <c r="K38" s="21">
        <f t="shared" si="7"/>
        <v>0</v>
      </c>
      <c r="M38" s="265">
        <f t="shared" si="5"/>
        <v>0</v>
      </c>
      <c r="N38" s="9"/>
      <c r="O38" s="9"/>
      <c r="P38" s="126"/>
      <c r="Q38" s="125">
        <f t="shared" si="8"/>
        <v>0</v>
      </c>
      <c r="R38" s="9"/>
      <c r="S38" s="9"/>
      <c r="T38" s="266"/>
      <c r="U38" s="8"/>
      <c r="AA38" s="8"/>
      <c r="AJ38" s="29"/>
      <c r="AK38" s="30"/>
      <c r="AL38" s="32"/>
      <c r="AM38" s="31"/>
      <c r="AN38" s="33"/>
      <c r="AO38" s="28"/>
      <c r="AP38" s="28"/>
      <c r="AQ38" s="28"/>
      <c r="AR38" s="28"/>
      <c r="AS38" s="28"/>
      <c r="AT38" s="28"/>
      <c r="AU38" s="28"/>
      <c r="AV38" s="28"/>
      <c r="AW38" s="28"/>
      <c r="AX38" s="28"/>
      <c r="AY38" s="28"/>
    </row>
    <row r="39" spans="2:51" ht="21" thickTop="1" thickBot="1">
      <c r="B39" s="57"/>
      <c r="C39" s="22" t="s">
        <v>47</v>
      </c>
      <c r="D39" s="38">
        <v>0.2</v>
      </c>
      <c r="E39" s="68">
        <v>1</v>
      </c>
      <c r="F39" s="23"/>
      <c r="G39" s="120">
        <f t="shared" si="3"/>
        <v>0</v>
      </c>
      <c r="H39" s="21">
        <f t="shared" si="4"/>
        <v>0</v>
      </c>
      <c r="I39" s="23"/>
      <c r="J39" s="120">
        <f t="shared" si="6"/>
        <v>0</v>
      </c>
      <c r="K39" s="21">
        <f t="shared" si="7"/>
        <v>0</v>
      </c>
      <c r="M39" s="265">
        <f t="shared" si="5"/>
        <v>0</v>
      </c>
      <c r="N39" s="9"/>
      <c r="O39" s="9"/>
      <c r="P39" s="126"/>
      <c r="Q39" s="125">
        <f t="shared" si="8"/>
        <v>0</v>
      </c>
      <c r="R39" s="9"/>
      <c r="S39" s="9"/>
      <c r="T39" s="266"/>
      <c r="U39" s="8"/>
      <c r="AA39" s="8"/>
      <c r="AJ39" s="29"/>
      <c r="AK39" s="30"/>
      <c r="AL39" s="32"/>
      <c r="AM39" s="31"/>
      <c r="AN39" s="33"/>
      <c r="AO39" s="28"/>
      <c r="AP39" s="28"/>
      <c r="AQ39" s="28"/>
      <c r="AR39" s="28"/>
      <c r="AS39" s="28"/>
      <c r="AT39" s="28"/>
      <c r="AU39" s="28"/>
      <c r="AV39" s="28"/>
      <c r="AW39" s="28"/>
      <c r="AX39" s="28"/>
      <c r="AY39" s="28"/>
    </row>
    <row r="40" spans="2:51" ht="21" thickTop="1" thickBot="1">
      <c r="B40" s="57"/>
      <c r="C40" s="22" t="s">
        <v>48</v>
      </c>
      <c r="D40" s="35">
        <v>0.7</v>
      </c>
      <c r="E40" s="68">
        <v>1</v>
      </c>
      <c r="F40" s="63"/>
      <c r="G40" s="120">
        <f t="shared" si="3"/>
        <v>0</v>
      </c>
      <c r="H40" s="21">
        <f t="shared" si="4"/>
        <v>0</v>
      </c>
      <c r="I40" s="63"/>
      <c r="J40" s="120">
        <f t="shared" si="6"/>
        <v>0</v>
      </c>
      <c r="K40" s="21">
        <f t="shared" si="7"/>
        <v>0</v>
      </c>
      <c r="M40" s="265">
        <f t="shared" si="5"/>
        <v>0</v>
      </c>
      <c r="N40" s="9"/>
      <c r="O40" s="9"/>
      <c r="P40" s="126"/>
      <c r="Q40" s="125">
        <f t="shared" si="8"/>
        <v>0</v>
      </c>
      <c r="R40" s="9"/>
      <c r="S40" s="9"/>
      <c r="T40" s="266"/>
      <c r="U40" s="8"/>
      <c r="AA40" s="8"/>
      <c r="AB40" s="8"/>
      <c r="AC40" s="8"/>
      <c r="AD40" s="8"/>
      <c r="AE40" s="8"/>
      <c r="AF40" s="8"/>
      <c r="AJ40" s="29"/>
      <c r="AK40" s="32"/>
      <c r="AL40" s="32"/>
      <c r="AM40" s="31"/>
      <c r="AN40" s="33"/>
      <c r="AO40" s="28"/>
      <c r="AP40" s="28"/>
      <c r="AQ40" s="28"/>
      <c r="AR40" s="28"/>
      <c r="AS40" s="28"/>
      <c r="AT40" s="28"/>
      <c r="AU40" s="28"/>
      <c r="AV40" s="28"/>
      <c r="AW40" s="28"/>
      <c r="AX40" s="28"/>
      <c r="AY40" s="28"/>
    </row>
    <row r="41" spans="2:51" ht="21" thickTop="1" thickBot="1">
      <c r="B41" s="57"/>
      <c r="C41" s="22" t="s">
        <v>49</v>
      </c>
      <c r="D41" s="35">
        <v>0.1</v>
      </c>
      <c r="E41" s="148">
        <v>5</v>
      </c>
      <c r="F41" s="23"/>
      <c r="G41" s="120">
        <f t="shared" si="3"/>
        <v>0</v>
      </c>
      <c r="H41" s="21">
        <f t="shared" si="4"/>
        <v>0</v>
      </c>
      <c r="I41" s="23"/>
      <c r="J41" s="120">
        <f t="shared" si="6"/>
        <v>0</v>
      </c>
      <c r="K41" s="21">
        <f t="shared" si="7"/>
        <v>0</v>
      </c>
      <c r="M41" s="265">
        <f t="shared" si="5"/>
        <v>0</v>
      </c>
      <c r="N41" s="9"/>
      <c r="O41" s="9"/>
      <c r="P41" s="126"/>
      <c r="Q41" s="125">
        <f t="shared" si="8"/>
        <v>0</v>
      </c>
      <c r="R41" s="9"/>
      <c r="S41" s="9"/>
      <c r="T41" s="266"/>
      <c r="U41" s="8"/>
      <c r="AA41" s="8"/>
      <c r="AJ41" s="29"/>
      <c r="AK41" s="32"/>
      <c r="AL41" s="32"/>
      <c r="AM41" s="31"/>
      <c r="AN41" s="33"/>
      <c r="AO41" s="28"/>
      <c r="AP41" s="28"/>
      <c r="AQ41" s="28"/>
      <c r="AR41" s="28"/>
      <c r="AS41" s="28"/>
      <c r="AT41" s="28"/>
      <c r="AU41" s="28"/>
      <c r="AV41" s="28"/>
      <c r="AW41" s="28"/>
      <c r="AX41" s="28"/>
      <c r="AY41" s="28"/>
    </row>
    <row r="42" spans="2:51" ht="21" thickTop="1" thickBot="1">
      <c r="B42" s="57"/>
      <c r="C42" s="22" t="s">
        <v>50</v>
      </c>
      <c r="D42" s="35">
        <v>0.4</v>
      </c>
      <c r="E42" s="68">
        <v>1</v>
      </c>
      <c r="F42" s="24"/>
      <c r="G42" s="120">
        <f t="shared" si="3"/>
        <v>0</v>
      </c>
      <c r="H42" s="21">
        <f t="shared" si="4"/>
        <v>0</v>
      </c>
      <c r="I42" s="24"/>
      <c r="J42" s="120">
        <f t="shared" si="6"/>
        <v>0</v>
      </c>
      <c r="K42" s="21">
        <f t="shared" si="7"/>
        <v>0</v>
      </c>
      <c r="M42" s="265">
        <f t="shared" si="5"/>
        <v>0</v>
      </c>
      <c r="N42" s="9"/>
      <c r="O42" s="9"/>
      <c r="P42" s="126"/>
      <c r="Q42" s="125">
        <f t="shared" si="8"/>
        <v>0</v>
      </c>
      <c r="R42" s="9"/>
      <c r="S42" s="9"/>
      <c r="T42" s="266"/>
      <c r="U42" s="8"/>
      <c r="AA42" s="8"/>
      <c r="AJ42" s="29"/>
      <c r="AK42" s="32"/>
      <c r="AL42" s="32"/>
      <c r="AM42" s="31"/>
      <c r="AN42" s="33"/>
      <c r="AO42" s="28"/>
      <c r="AP42" s="28"/>
      <c r="AQ42" s="28"/>
      <c r="AR42" s="28"/>
      <c r="AS42" s="28"/>
      <c r="AT42" s="28"/>
      <c r="AU42" s="28"/>
      <c r="AV42" s="28"/>
      <c r="AW42" s="28"/>
      <c r="AX42" s="28"/>
      <c r="AY42" s="28"/>
    </row>
    <row r="43" spans="2:51" ht="21" thickTop="1" thickBot="1">
      <c r="B43" s="57"/>
      <c r="C43" s="22" t="s">
        <v>51</v>
      </c>
      <c r="D43" s="35">
        <v>0.4</v>
      </c>
      <c r="E43" s="68">
        <v>1</v>
      </c>
      <c r="F43" s="24"/>
      <c r="G43" s="120">
        <f t="shared" si="3"/>
        <v>0</v>
      </c>
      <c r="H43" s="21">
        <f t="shared" si="4"/>
        <v>0</v>
      </c>
      <c r="I43" s="24"/>
      <c r="J43" s="120">
        <f t="shared" si="6"/>
        <v>0</v>
      </c>
      <c r="K43" s="21">
        <f t="shared" si="7"/>
        <v>0</v>
      </c>
      <c r="M43" s="265">
        <f t="shared" si="5"/>
        <v>0</v>
      </c>
      <c r="N43" s="9"/>
      <c r="O43" s="9"/>
      <c r="P43" s="126"/>
      <c r="Q43" s="125">
        <f t="shared" si="8"/>
        <v>0</v>
      </c>
      <c r="R43" s="9"/>
      <c r="S43" s="9"/>
      <c r="T43" s="266"/>
      <c r="U43" s="8"/>
      <c r="AA43" s="8"/>
      <c r="AB43" s="8"/>
      <c r="AC43" s="8"/>
      <c r="AD43" s="8"/>
      <c r="AE43" s="8"/>
      <c r="AF43" s="8"/>
      <c r="AJ43" s="29"/>
      <c r="AK43" s="32"/>
      <c r="AL43" s="32"/>
      <c r="AM43" s="31"/>
      <c r="AN43" s="33"/>
      <c r="AO43" s="28"/>
      <c r="AP43" s="28"/>
      <c r="AQ43" s="28"/>
      <c r="AR43" s="28"/>
      <c r="AS43" s="28"/>
      <c r="AT43" s="28"/>
      <c r="AU43" s="28"/>
      <c r="AV43" s="28"/>
      <c r="AW43" s="28"/>
      <c r="AX43" s="28"/>
      <c r="AY43" s="28"/>
    </row>
    <row r="44" spans="2:51" ht="21" thickTop="1" thickBot="1">
      <c r="B44" s="57"/>
      <c r="C44" s="22" t="s">
        <v>52</v>
      </c>
      <c r="D44" s="35">
        <v>0.7</v>
      </c>
      <c r="E44" s="68">
        <v>1</v>
      </c>
      <c r="F44" s="24"/>
      <c r="G44" s="120">
        <f t="shared" si="3"/>
        <v>0</v>
      </c>
      <c r="H44" s="21">
        <f t="shared" si="4"/>
        <v>0</v>
      </c>
      <c r="I44" s="24"/>
      <c r="J44" s="120">
        <f t="shared" si="6"/>
        <v>0</v>
      </c>
      <c r="K44" s="21">
        <f t="shared" si="7"/>
        <v>0</v>
      </c>
      <c r="M44" s="265">
        <f t="shared" si="5"/>
        <v>0</v>
      </c>
      <c r="N44" s="9"/>
      <c r="O44" s="9"/>
      <c r="P44" s="126"/>
      <c r="Q44" s="125">
        <f t="shared" si="8"/>
        <v>0</v>
      </c>
      <c r="R44" s="9"/>
      <c r="S44" s="9"/>
      <c r="T44" s="266"/>
      <c r="U44" s="8"/>
      <c r="AA44" s="8"/>
      <c r="AB44" s="8"/>
      <c r="AC44" s="8"/>
      <c r="AD44" s="8"/>
      <c r="AE44" s="8"/>
      <c r="AF44" s="8"/>
      <c r="AJ44" s="29"/>
      <c r="AK44" s="32"/>
      <c r="AL44" s="32"/>
      <c r="AM44" s="31"/>
      <c r="AN44" s="33"/>
      <c r="AO44" s="28"/>
      <c r="AP44" s="28"/>
      <c r="AQ44" s="28"/>
      <c r="AR44" s="28"/>
      <c r="AS44" s="28"/>
      <c r="AT44" s="28"/>
      <c r="AU44" s="28"/>
      <c r="AV44" s="28"/>
      <c r="AW44" s="28"/>
      <c r="AX44" s="28"/>
      <c r="AY44" s="28"/>
    </row>
    <row r="45" spans="2:51" ht="21" thickTop="1" thickBot="1">
      <c r="B45" s="57"/>
      <c r="C45" s="42" t="s">
        <v>53</v>
      </c>
      <c r="D45" s="65">
        <v>0.2</v>
      </c>
      <c r="E45" s="216">
        <v>1</v>
      </c>
      <c r="F45" s="146"/>
      <c r="G45" s="211">
        <f t="shared" si="3"/>
        <v>0</v>
      </c>
      <c r="H45" s="212">
        <f t="shared" si="4"/>
        <v>0</v>
      </c>
      <c r="I45" s="146"/>
      <c r="J45" s="211">
        <f t="shared" si="6"/>
        <v>0</v>
      </c>
      <c r="K45" s="212">
        <f t="shared" si="7"/>
        <v>0</v>
      </c>
      <c r="M45" s="265">
        <f t="shared" si="5"/>
        <v>0</v>
      </c>
      <c r="N45" s="9"/>
      <c r="O45" s="9"/>
      <c r="P45" s="126"/>
      <c r="Q45" s="125">
        <f t="shared" si="8"/>
        <v>0</v>
      </c>
      <c r="R45" s="9"/>
      <c r="S45" s="9"/>
      <c r="T45" s="266"/>
      <c r="U45" s="8"/>
      <c r="AA45" s="8"/>
      <c r="AB45" s="8"/>
      <c r="AC45" s="8"/>
      <c r="AD45" s="8"/>
      <c r="AE45" s="8"/>
      <c r="AF45" s="8"/>
      <c r="AJ45" s="29"/>
      <c r="AK45" s="32"/>
      <c r="AL45" s="32"/>
      <c r="AM45" s="31"/>
      <c r="AN45" s="33"/>
      <c r="AO45" s="28"/>
      <c r="AP45" s="28"/>
      <c r="AQ45" s="28"/>
      <c r="AR45" s="28"/>
      <c r="AS45" s="28"/>
      <c r="AT45" s="28"/>
      <c r="AU45" s="28"/>
      <c r="AV45" s="28"/>
      <c r="AW45" s="28"/>
      <c r="AX45" s="28"/>
      <c r="AY45" s="28"/>
    </row>
    <row r="46" spans="2:51" ht="31.5" thickBot="1">
      <c r="B46" s="1"/>
      <c r="C46" s="70" t="s">
        <v>54</v>
      </c>
      <c r="D46" s="55"/>
      <c r="E46" s="56"/>
      <c r="F46" s="55"/>
      <c r="G46" s="56"/>
      <c r="H46" s="188">
        <f>SUM(H27:H45)</f>
        <v>0</v>
      </c>
      <c r="I46" s="55"/>
      <c r="J46" s="56"/>
      <c r="K46" s="188">
        <f>SUM(K27:K45)</f>
        <v>0</v>
      </c>
      <c r="M46" s="267"/>
      <c r="N46" s="3"/>
      <c r="O46" s="3"/>
      <c r="P46" s="128"/>
      <c r="Q46" s="127"/>
      <c r="R46" s="3"/>
      <c r="S46" s="3"/>
      <c r="T46" s="268"/>
      <c r="U46" s="8"/>
      <c r="AA46" s="8"/>
      <c r="AJ46" s="29"/>
      <c r="AK46" s="32"/>
      <c r="AL46" s="32"/>
      <c r="AM46" s="31"/>
      <c r="AN46" s="28"/>
      <c r="AO46" s="40"/>
      <c r="AP46" s="32"/>
      <c r="AQ46" s="31"/>
      <c r="AR46" s="32"/>
      <c r="AS46" s="33"/>
      <c r="AT46" s="28"/>
      <c r="AU46" s="28"/>
      <c r="AV46" s="28"/>
      <c r="AW46" s="28"/>
      <c r="AX46" s="28"/>
      <c r="AY46" s="28"/>
    </row>
    <row r="47" spans="2:51" ht="20.25" thickBot="1">
      <c r="B47" s="71"/>
      <c r="C47" s="58" t="s">
        <v>55</v>
      </c>
      <c r="D47" s="149">
        <v>0.05</v>
      </c>
      <c r="E47" s="214">
        <v>1</v>
      </c>
      <c r="F47" s="214"/>
      <c r="G47" s="215">
        <f t="shared" ref="G47:G62" si="9">SUM(E47*F47)</f>
        <v>0</v>
      </c>
      <c r="H47" s="62">
        <f t="shared" ref="H47:H62" si="10">SUM(D47*G47)</f>
        <v>0</v>
      </c>
      <c r="I47" s="214"/>
      <c r="J47" s="215">
        <f>SUM('Beräkning kvarter 3-6'!E47*I47)</f>
        <v>0</v>
      </c>
      <c r="K47" s="62">
        <f t="shared" si="7"/>
        <v>0</v>
      </c>
      <c r="M47" s="265"/>
      <c r="N47" s="9">
        <f t="shared" ref="N47:N62" si="11">IF(G47&gt;0,1,0)</f>
        <v>0</v>
      </c>
      <c r="O47" s="9"/>
      <c r="P47" s="129"/>
      <c r="Q47" s="125"/>
      <c r="R47" s="9">
        <f>IF(J47&gt;0,1,0)</f>
        <v>0</v>
      </c>
      <c r="S47" s="9"/>
      <c r="T47" s="269"/>
      <c r="U47" s="8"/>
      <c r="AA47" s="8"/>
      <c r="AJ47" s="29"/>
      <c r="AK47" s="32"/>
      <c r="AL47" s="32"/>
      <c r="AM47" s="31"/>
      <c r="AN47" s="28"/>
      <c r="AO47" s="40"/>
      <c r="AP47" s="30"/>
      <c r="AQ47" s="31"/>
      <c r="AR47" s="32"/>
      <c r="AS47" s="33"/>
      <c r="AT47" s="28"/>
      <c r="AU47" s="28"/>
      <c r="AV47" s="28"/>
      <c r="AW47" s="28"/>
      <c r="AX47" s="28"/>
      <c r="AY47" s="28"/>
    </row>
    <row r="48" spans="2:51" ht="21" thickTop="1" thickBot="1">
      <c r="B48" s="71"/>
      <c r="C48" s="22" t="s">
        <v>56</v>
      </c>
      <c r="D48" s="35">
        <v>0.1</v>
      </c>
      <c r="E48" s="68">
        <v>10</v>
      </c>
      <c r="F48" s="68"/>
      <c r="G48" s="120">
        <f t="shared" si="9"/>
        <v>0</v>
      </c>
      <c r="H48" s="21">
        <f t="shared" si="10"/>
        <v>0</v>
      </c>
      <c r="I48" s="68"/>
      <c r="J48" s="120">
        <f>SUM('Beräkning kvarter 3-6'!E48*I48)</f>
        <v>0</v>
      </c>
      <c r="K48" s="21">
        <f t="shared" si="7"/>
        <v>0</v>
      </c>
      <c r="M48" s="265"/>
      <c r="N48" s="9">
        <f t="shared" si="11"/>
        <v>0</v>
      </c>
      <c r="O48" s="9"/>
      <c r="P48" s="129"/>
      <c r="Q48" s="125"/>
      <c r="R48" s="9">
        <f t="shared" ref="R48:R62" si="12">IF(J48&gt;0,1,0)</f>
        <v>0</v>
      </c>
      <c r="S48" s="9"/>
      <c r="T48" s="269"/>
      <c r="U48" s="8"/>
      <c r="AA48" s="8"/>
      <c r="AK48" s="28"/>
      <c r="AL48" s="28"/>
      <c r="AM48" s="28"/>
      <c r="AN48" s="33"/>
      <c r="AO48" s="28"/>
      <c r="AP48" s="28"/>
      <c r="AQ48" s="28"/>
      <c r="AR48" s="28"/>
      <c r="AS48" s="28"/>
      <c r="AT48" s="28"/>
      <c r="AU48" s="28"/>
      <c r="AV48" s="28"/>
      <c r="AW48" s="28"/>
      <c r="AX48" s="28"/>
      <c r="AY48" s="28"/>
    </row>
    <row r="49" spans="2:51" ht="21" thickTop="1" thickBot="1">
      <c r="B49" s="71"/>
      <c r="C49" s="22" t="s">
        <v>57</v>
      </c>
      <c r="D49" s="35">
        <v>0.1</v>
      </c>
      <c r="E49" s="68">
        <v>2.5</v>
      </c>
      <c r="F49" s="68"/>
      <c r="G49" s="120">
        <f t="shared" si="9"/>
        <v>0</v>
      </c>
      <c r="H49" s="21">
        <f t="shared" si="10"/>
        <v>0</v>
      </c>
      <c r="I49" s="68"/>
      <c r="J49" s="120">
        <f>SUM('Beräkning kvarter 3-6'!E49*I49)</f>
        <v>0</v>
      </c>
      <c r="K49" s="21">
        <f t="shared" si="7"/>
        <v>0</v>
      </c>
      <c r="M49" s="265"/>
      <c r="N49" s="9">
        <f t="shared" si="11"/>
        <v>0</v>
      </c>
      <c r="O49" s="9"/>
      <c r="P49" s="129"/>
      <c r="Q49" s="125"/>
      <c r="R49" s="9">
        <f t="shared" si="12"/>
        <v>0</v>
      </c>
      <c r="S49" s="9"/>
      <c r="T49" s="269"/>
      <c r="U49" s="8"/>
      <c r="AA49" s="8"/>
      <c r="AK49" s="28"/>
      <c r="AL49" s="28"/>
      <c r="AM49" s="28"/>
      <c r="AN49" s="33"/>
      <c r="AO49" s="28"/>
      <c r="AP49" s="28"/>
      <c r="AQ49" s="28"/>
      <c r="AR49" s="28"/>
      <c r="AS49" s="28"/>
      <c r="AT49" s="28"/>
      <c r="AU49" s="28"/>
      <c r="AV49" s="28"/>
      <c r="AW49" s="28"/>
      <c r="AX49" s="28"/>
      <c r="AY49" s="28"/>
    </row>
    <row r="50" spans="2:51" ht="21" thickTop="1" thickBot="1">
      <c r="B50" s="71"/>
      <c r="C50" s="22" t="s">
        <v>58</v>
      </c>
      <c r="D50" s="35">
        <v>0.1</v>
      </c>
      <c r="E50" s="68">
        <v>2.5</v>
      </c>
      <c r="F50" s="68"/>
      <c r="G50" s="120">
        <f t="shared" si="9"/>
        <v>0</v>
      </c>
      <c r="H50" s="21">
        <f t="shared" si="10"/>
        <v>0</v>
      </c>
      <c r="I50" s="68"/>
      <c r="J50" s="120">
        <f>SUM('Beräkning kvarter 3-6'!E50*I50)</f>
        <v>0</v>
      </c>
      <c r="K50" s="21">
        <f t="shared" si="7"/>
        <v>0</v>
      </c>
      <c r="M50" s="265"/>
      <c r="N50" s="9">
        <f t="shared" si="11"/>
        <v>0</v>
      </c>
      <c r="O50" s="9"/>
      <c r="P50" s="129"/>
      <c r="Q50" s="125"/>
      <c r="R50" s="9">
        <f t="shared" si="12"/>
        <v>0</v>
      </c>
      <c r="S50" s="9"/>
      <c r="T50" s="269"/>
      <c r="U50" s="8"/>
      <c r="AA50" s="8"/>
      <c r="AK50" s="28"/>
      <c r="AL50" s="28"/>
      <c r="AM50" s="28"/>
      <c r="AN50" s="33"/>
      <c r="AO50" s="28"/>
      <c r="AP50" s="28"/>
      <c r="AQ50" s="28"/>
      <c r="AR50" s="28"/>
      <c r="AS50" s="28"/>
      <c r="AT50" s="28"/>
      <c r="AU50" s="28"/>
      <c r="AV50" s="28"/>
      <c r="AW50" s="28"/>
      <c r="AX50" s="28"/>
      <c r="AY50" s="28"/>
    </row>
    <row r="51" spans="2:51" ht="21" thickTop="1" thickBot="1">
      <c r="B51" s="71"/>
      <c r="C51" s="64" t="s">
        <v>59</v>
      </c>
      <c r="D51" s="35">
        <v>0.7</v>
      </c>
      <c r="E51" s="68">
        <v>1.5</v>
      </c>
      <c r="F51" s="68"/>
      <c r="G51" s="120">
        <f t="shared" si="9"/>
        <v>0</v>
      </c>
      <c r="H51" s="21">
        <f t="shared" si="10"/>
        <v>0</v>
      </c>
      <c r="I51" s="68"/>
      <c r="J51" s="120">
        <f>SUM('Beräkning kvarter 3-6'!E51*I51)</f>
        <v>0</v>
      </c>
      <c r="K51" s="21">
        <f t="shared" si="7"/>
        <v>0</v>
      </c>
      <c r="M51" s="265"/>
      <c r="N51" s="9">
        <f t="shared" si="11"/>
        <v>0</v>
      </c>
      <c r="O51" s="9"/>
      <c r="P51" s="126"/>
      <c r="Q51" s="125"/>
      <c r="R51" s="9">
        <f t="shared" si="12"/>
        <v>0</v>
      </c>
      <c r="S51" s="9"/>
      <c r="T51" s="266"/>
      <c r="U51" s="8"/>
      <c r="AA51" s="8"/>
      <c r="AK51" s="28"/>
      <c r="AL51" s="28"/>
      <c r="AM51" s="28"/>
      <c r="AN51" s="28"/>
      <c r="AO51" s="28"/>
      <c r="AP51" s="28"/>
      <c r="AQ51" s="28"/>
      <c r="AR51" s="28"/>
      <c r="AS51" s="28"/>
      <c r="AT51" s="28"/>
      <c r="AU51" s="28"/>
      <c r="AV51" s="28"/>
      <c r="AW51" s="28"/>
      <c r="AX51" s="28"/>
      <c r="AY51" s="28"/>
    </row>
    <row r="52" spans="2:51" ht="21" thickTop="1" thickBot="1">
      <c r="B52" s="71"/>
      <c r="C52" s="22" t="s">
        <v>60</v>
      </c>
      <c r="D52" s="35">
        <v>0.1</v>
      </c>
      <c r="E52" s="68">
        <v>1</v>
      </c>
      <c r="F52" s="23"/>
      <c r="G52" s="120">
        <f t="shared" si="9"/>
        <v>0</v>
      </c>
      <c r="H52" s="21">
        <f t="shared" si="10"/>
        <v>0</v>
      </c>
      <c r="I52" s="23"/>
      <c r="J52" s="120">
        <f>SUM('Beräkning kvarter 3-6'!E52*I52)</f>
        <v>0</v>
      </c>
      <c r="K52" s="21">
        <f t="shared" si="7"/>
        <v>0</v>
      </c>
      <c r="M52" s="265"/>
      <c r="N52" s="9">
        <f t="shared" si="11"/>
        <v>0</v>
      </c>
      <c r="O52" s="9"/>
      <c r="P52" s="126"/>
      <c r="Q52" s="125"/>
      <c r="R52" s="9">
        <f t="shared" si="12"/>
        <v>0</v>
      </c>
      <c r="S52" s="9"/>
      <c r="T52" s="266"/>
      <c r="U52" s="8"/>
      <c r="AA52" s="8"/>
      <c r="AK52" s="28"/>
      <c r="AL52" s="28"/>
      <c r="AM52" s="28"/>
      <c r="AN52" s="28"/>
      <c r="AO52" s="28"/>
      <c r="AP52" s="28"/>
      <c r="AQ52" s="28"/>
      <c r="AR52" s="28"/>
      <c r="AS52" s="28"/>
      <c r="AT52" s="28"/>
      <c r="AU52" s="28"/>
      <c r="AV52" s="28"/>
      <c r="AW52" s="28"/>
      <c r="AX52" s="28"/>
      <c r="AY52" s="28"/>
    </row>
    <row r="53" spans="2:51" ht="21" thickTop="1" thickBot="1">
      <c r="B53" s="71"/>
      <c r="C53" s="22" t="s">
        <v>61</v>
      </c>
      <c r="D53" s="35">
        <v>0.1</v>
      </c>
      <c r="E53" s="68">
        <v>2.5</v>
      </c>
      <c r="F53" s="34"/>
      <c r="G53" s="120">
        <f t="shared" si="9"/>
        <v>0</v>
      </c>
      <c r="H53" s="21">
        <f t="shared" si="10"/>
        <v>0</v>
      </c>
      <c r="I53" s="163"/>
      <c r="J53" s="120">
        <f>SUM('Beräkning kvarter 3-6'!E53*I53)</f>
        <v>0</v>
      </c>
      <c r="K53" s="21">
        <f t="shared" si="7"/>
        <v>0</v>
      </c>
      <c r="M53" s="265"/>
      <c r="N53" s="9">
        <f t="shared" si="11"/>
        <v>0</v>
      </c>
      <c r="O53" s="9"/>
      <c r="P53" s="126"/>
      <c r="Q53" s="125"/>
      <c r="R53" s="9">
        <f t="shared" si="12"/>
        <v>0</v>
      </c>
      <c r="S53" s="9"/>
      <c r="T53" s="266"/>
      <c r="U53" s="8"/>
      <c r="AA53" s="8"/>
      <c r="AK53" s="28"/>
      <c r="AL53" s="28"/>
      <c r="AM53" s="28"/>
      <c r="AN53" s="28"/>
      <c r="AO53" s="28"/>
      <c r="AP53" s="28"/>
      <c r="AQ53" s="28"/>
      <c r="AR53" s="28"/>
      <c r="AS53" s="28"/>
      <c r="AT53" s="28"/>
      <c r="AU53" s="28"/>
      <c r="AV53" s="28"/>
      <c r="AW53" s="28"/>
      <c r="AX53" s="28"/>
      <c r="AY53" s="28"/>
    </row>
    <row r="54" spans="2:51" ht="21" thickTop="1" thickBot="1">
      <c r="B54" s="71"/>
      <c r="C54" s="22" t="s">
        <v>62</v>
      </c>
      <c r="D54" s="35">
        <v>0.3</v>
      </c>
      <c r="E54" s="68">
        <v>25</v>
      </c>
      <c r="F54" s="23"/>
      <c r="G54" s="120">
        <f t="shared" si="9"/>
        <v>0</v>
      </c>
      <c r="H54" s="21">
        <f t="shared" si="10"/>
        <v>0</v>
      </c>
      <c r="I54" s="23"/>
      <c r="J54" s="120">
        <f>SUM('Beräkning kvarter 3-6'!E54*I54)</f>
        <v>0</v>
      </c>
      <c r="K54" s="21">
        <f t="shared" si="7"/>
        <v>0</v>
      </c>
      <c r="M54" s="265"/>
      <c r="N54" s="9">
        <f t="shared" si="11"/>
        <v>0</v>
      </c>
      <c r="O54" s="9"/>
      <c r="P54" s="126"/>
      <c r="Q54" s="125"/>
      <c r="R54" s="9">
        <f t="shared" si="12"/>
        <v>0</v>
      </c>
      <c r="S54" s="9"/>
      <c r="T54" s="266"/>
      <c r="U54" s="8"/>
      <c r="AA54" s="8"/>
      <c r="AJ54" s="29"/>
      <c r="AK54" s="32"/>
      <c r="AL54" s="32"/>
      <c r="AM54" s="31"/>
      <c r="AN54" s="33"/>
      <c r="AO54" s="28"/>
      <c r="AP54" s="28"/>
      <c r="AQ54" s="28"/>
      <c r="AR54" s="28"/>
      <c r="AS54" s="28"/>
      <c r="AT54" s="28"/>
      <c r="AU54" s="28"/>
      <c r="AV54" s="28"/>
      <c r="AW54" s="28"/>
      <c r="AX54" s="28"/>
      <c r="AY54" s="28"/>
    </row>
    <row r="55" spans="2:51" ht="21" thickTop="1" thickBot="1">
      <c r="B55" s="71"/>
      <c r="C55" s="22" t="s">
        <v>63</v>
      </c>
      <c r="D55" s="35">
        <v>0.1</v>
      </c>
      <c r="E55" s="148">
        <v>25</v>
      </c>
      <c r="F55" s="148"/>
      <c r="G55" s="120">
        <f t="shared" si="9"/>
        <v>0</v>
      </c>
      <c r="H55" s="21">
        <f t="shared" si="10"/>
        <v>0</v>
      </c>
      <c r="I55" s="68"/>
      <c r="J55" s="120">
        <f>SUM('Beräkning kvarter 3-6'!E55*I55)</f>
        <v>0</v>
      </c>
      <c r="K55" s="21">
        <f t="shared" si="7"/>
        <v>0</v>
      </c>
      <c r="M55" s="265"/>
      <c r="N55" s="9">
        <f t="shared" si="11"/>
        <v>0</v>
      </c>
      <c r="O55" s="9"/>
      <c r="P55" s="126"/>
      <c r="Q55" s="125"/>
      <c r="R55" s="9">
        <f t="shared" si="12"/>
        <v>0</v>
      </c>
      <c r="S55" s="9"/>
      <c r="T55" s="266"/>
      <c r="U55" s="8"/>
      <c r="AA55" s="8"/>
      <c r="AJ55" s="29"/>
      <c r="AK55" s="32"/>
      <c r="AL55" s="32"/>
      <c r="AM55" s="31"/>
      <c r="AN55" s="33"/>
      <c r="AO55" s="28"/>
      <c r="AP55" s="28"/>
      <c r="AQ55" s="28"/>
      <c r="AR55" s="28"/>
      <c r="AS55" s="28"/>
      <c r="AT55" s="28"/>
      <c r="AU55" s="28"/>
      <c r="AV55" s="28"/>
      <c r="AW55" s="28"/>
      <c r="AX55" s="28"/>
      <c r="AY55" s="28"/>
    </row>
    <row r="56" spans="2:51" ht="21" thickTop="1" thickBot="1">
      <c r="B56" s="71"/>
      <c r="C56" s="22" t="s">
        <v>64</v>
      </c>
      <c r="D56" s="74">
        <v>0.05</v>
      </c>
      <c r="E56" s="148">
        <v>25</v>
      </c>
      <c r="F56" s="148"/>
      <c r="G56" s="120">
        <f t="shared" si="9"/>
        <v>0</v>
      </c>
      <c r="H56" s="21">
        <f t="shared" si="10"/>
        <v>0</v>
      </c>
      <c r="I56" s="68"/>
      <c r="J56" s="120">
        <f>SUM('Beräkning kvarter 3-6'!E56*I56)</f>
        <v>0</v>
      </c>
      <c r="K56" s="21">
        <f t="shared" si="7"/>
        <v>0</v>
      </c>
      <c r="M56" s="265"/>
      <c r="N56" s="9">
        <f t="shared" si="11"/>
        <v>0</v>
      </c>
      <c r="O56" s="9"/>
      <c r="P56" s="126"/>
      <c r="Q56" s="125"/>
      <c r="R56" s="9">
        <f t="shared" si="12"/>
        <v>0</v>
      </c>
      <c r="S56" s="9"/>
      <c r="T56" s="266"/>
      <c r="U56" s="8"/>
      <c r="AA56" s="8"/>
      <c r="AJ56" s="29"/>
      <c r="AK56" s="32"/>
      <c r="AL56" s="32"/>
      <c r="AM56" s="31"/>
      <c r="AN56" s="33"/>
      <c r="AO56" s="28"/>
      <c r="AP56" s="28"/>
      <c r="AQ56" s="28"/>
      <c r="AR56" s="28"/>
      <c r="AS56" s="28"/>
      <c r="AT56" s="28"/>
      <c r="AU56" s="28"/>
      <c r="AV56" s="28"/>
      <c r="AW56" s="28"/>
      <c r="AX56" s="28"/>
      <c r="AY56" s="28"/>
    </row>
    <row r="57" spans="2:51" ht="21" thickTop="1" thickBot="1">
      <c r="B57" s="71"/>
      <c r="C57" s="22" t="s">
        <v>65</v>
      </c>
      <c r="D57" s="35">
        <v>0.4</v>
      </c>
      <c r="E57" s="148">
        <v>1</v>
      </c>
      <c r="F57" s="131"/>
      <c r="G57" s="120">
        <f t="shared" si="9"/>
        <v>0</v>
      </c>
      <c r="H57" s="21">
        <f t="shared" si="10"/>
        <v>0</v>
      </c>
      <c r="I57" s="131"/>
      <c r="J57" s="120">
        <f>SUM('Beräkning kvarter 3-6'!E57*I57)</f>
        <v>0</v>
      </c>
      <c r="K57" s="21">
        <f t="shared" si="7"/>
        <v>0</v>
      </c>
      <c r="M57" s="265"/>
      <c r="N57" s="9">
        <f t="shared" si="11"/>
        <v>0</v>
      </c>
      <c r="O57" s="9"/>
      <c r="P57" s="126"/>
      <c r="Q57" s="125"/>
      <c r="R57" s="9">
        <f t="shared" si="12"/>
        <v>0</v>
      </c>
      <c r="S57" s="9"/>
      <c r="T57" s="266"/>
      <c r="U57" s="8"/>
      <c r="AA57" s="8"/>
      <c r="AJ57" s="29"/>
      <c r="AK57" s="32"/>
      <c r="AL57" s="32"/>
      <c r="AM57" s="31"/>
      <c r="AN57" s="33"/>
      <c r="AO57" s="28"/>
      <c r="AP57" s="28"/>
      <c r="AQ57" s="28"/>
      <c r="AR57" s="28"/>
      <c r="AS57" s="28"/>
      <c r="AT57" s="28"/>
      <c r="AU57" s="28"/>
      <c r="AV57" s="28"/>
      <c r="AW57" s="28"/>
      <c r="AX57" s="28"/>
      <c r="AY57" s="28"/>
    </row>
    <row r="58" spans="2:51" ht="21" thickTop="1" thickBot="1">
      <c r="B58" s="71"/>
      <c r="C58" s="22" t="s">
        <v>66</v>
      </c>
      <c r="D58" s="35">
        <v>0.4</v>
      </c>
      <c r="E58" s="148">
        <v>1</v>
      </c>
      <c r="F58" s="131"/>
      <c r="G58" s="120">
        <f t="shared" si="9"/>
        <v>0</v>
      </c>
      <c r="H58" s="21">
        <f t="shared" si="10"/>
        <v>0</v>
      </c>
      <c r="I58" s="131"/>
      <c r="J58" s="120">
        <f>SUM('Beräkning kvarter 3-6'!E58*I58)</f>
        <v>0</v>
      </c>
      <c r="K58" s="21">
        <f t="shared" si="7"/>
        <v>0</v>
      </c>
      <c r="M58" s="265"/>
      <c r="N58" s="9">
        <f t="shared" si="11"/>
        <v>0</v>
      </c>
      <c r="O58" s="9"/>
      <c r="P58" s="126"/>
      <c r="Q58" s="125"/>
      <c r="R58" s="9">
        <f t="shared" si="12"/>
        <v>0</v>
      </c>
      <c r="S58" s="9"/>
      <c r="T58" s="266"/>
      <c r="U58" s="8"/>
      <c r="AA58" s="8"/>
      <c r="AJ58" s="29"/>
      <c r="AK58" s="32"/>
      <c r="AL58" s="32"/>
      <c r="AM58" s="31"/>
      <c r="AN58" s="33"/>
      <c r="AO58" s="28"/>
      <c r="AP58" s="28"/>
      <c r="AQ58" s="28"/>
      <c r="AR58" s="28"/>
      <c r="AS58" s="28"/>
      <c r="AT58" s="28"/>
      <c r="AU58" s="28"/>
      <c r="AV58" s="28"/>
      <c r="AW58" s="28"/>
      <c r="AX58" s="28"/>
      <c r="AY58" s="28"/>
    </row>
    <row r="59" spans="2:51" ht="21" thickTop="1" thickBot="1">
      <c r="B59" s="71"/>
      <c r="C59" s="22" t="s">
        <v>67</v>
      </c>
      <c r="D59" s="35">
        <v>0.4</v>
      </c>
      <c r="E59" s="148">
        <v>5</v>
      </c>
      <c r="F59" s="131"/>
      <c r="G59" s="120">
        <f t="shared" si="9"/>
        <v>0</v>
      </c>
      <c r="H59" s="21">
        <f t="shared" si="10"/>
        <v>0</v>
      </c>
      <c r="I59" s="131"/>
      <c r="J59" s="120">
        <f>SUM('Beräkning kvarter 3-6'!E59*I59)</f>
        <v>0</v>
      </c>
      <c r="K59" s="21">
        <f t="shared" si="7"/>
        <v>0</v>
      </c>
      <c r="M59" s="265"/>
      <c r="N59" s="9">
        <f t="shared" si="11"/>
        <v>0</v>
      </c>
      <c r="O59" s="9"/>
      <c r="P59" s="126"/>
      <c r="Q59" s="125"/>
      <c r="R59" s="9">
        <f t="shared" si="12"/>
        <v>0</v>
      </c>
      <c r="S59" s="9"/>
      <c r="T59" s="266"/>
      <c r="U59" s="8"/>
      <c r="AA59" s="8"/>
      <c r="AJ59" s="29"/>
      <c r="AK59" s="32"/>
      <c r="AL59" s="32"/>
      <c r="AM59" s="31"/>
      <c r="AN59" s="33"/>
      <c r="AO59" s="28"/>
      <c r="AP59" s="28"/>
      <c r="AQ59" s="28"/>
      <c r="AR59" s="28"/>
      <c r="AS59" s="28"/>
      <c r="AT59" s="28"/>
      <c r="AU59" s="28"/>
      <c r="AV59" s="28"/>
      <c r="AW59" s="28"/>
      <c r="AX59" s="28"/>
      <c r="AY59" s="28"/>
    </row>
    <row r="60" spans="2:51" ht="21" thickTop="1" thickBot="1">
      <c r="B60" s="71"/>
      <c r="C60" s="22" t="s">
        <v>68</v>
      </c>
      <c r="D60" s="35">
        <v>0.4</v>
      </c>
      <c r="E60" s="68">
        <v>1</v>
      </c>
      <c r="F60" s="19"/>
      <c r="G60" s="120">
        <f t="shared" si="9"/>
        <v>0</v>
      </c>
      <c r="H60" s="21">
        <f t="shared" si="10"/>
        <v>0</v>
      </c>
      <c r="I60" s="19"/>
      <c r="J60" s="120">
        <f>SUM('Beräkning kvarter 3-6'!E60*I60)</f>
        <v>0</v>
      </c>
      <c r="K60" s="21">
        <f t="shared" si="7"/>
        <v>0</v>
      </c>
      <c r="M60" s="265"/>
      <c r="N60" s="9">
        <f t="shared" si="11"/>
        <v>0</v>
      </c>
      <c r="O60" s="9"/>
      <c r="P60" s="126"/>
      <c r="Q60" s="125"/>
      <c r="R60" s="9">
        <f t="shared" si="12"/>
        <v>0</v>
      </c>
      <c r="S60" s="9"/>
      <c r="T60" s="266"/>
      <c r="U60" s="8"/>
      <c r="AA60" s="8"/>
      <c r="AJ60" s="29"/>
      <c r="AK60" s="32"/>
      <c r="AL60" s="32"/>
      <c r="AM60" s="31"/>
      <c r="AN60" s="33"/>
      <c r="AO60" s="28"/>
      <c r="AP60" s="28"/>
      <c r="AQ60" s="28"/>
      <c r="AR60" s="28"/>
      <c r="AS60" s="28"/>
      <c r="AT60" s="28"/>
      <c r="AU60" s="28"/>
      <c r="AV60" s="28"/>
      <c r="AW60" s="28"/>
      <c r="AX60" s="28"/>
      <c r="AY60" s="28"/>
    </row>
    <row r="61" spans="2:51" ht="21" thickTop="1" thickBot="1">
      <c r="B61" s="71"/>
      <c r="C61" s="22" t="s">
        <v>69</v>
      </c>
      <c r="D61" s="74">
        <v>0.05</v>
      </c>
      <c r="E61" s="68">
        <v>1</v>
      </c>
      <c r="F61" s="23"/>
      <c r="G61" s="120">
        <f t="shared" si="9"/>
        <v>0</v>
      </c>
      <c r="H61" s="21">
        <f t="shared" si="10"/>
        <v>0</v>
      </c>
      <c r="I61" s="23"/>
      <c r="J61" s="120">
        <f>SUM('Beräkning kvarter 3-6'!E61*I61)</f>
        <v>0</v>
      </c>
      <c r="K61" s="21">
        <f t="shared" si="7"/>
        <v>0</v>
      </c>
      <c r="M61" s="265"/>
      <c r="N61" s="9">
        <f t="shared" si="11"/>
        <v>0</v>
      </c>
      <c r="O61" s="9"/>
      <c r="P61" s="126"/>
      <c r="Q61" s="125"/>
      <c r="R61" s="9">
        <f t="shared" si="12"/>
        <v>0</v>
      </c>
      <c r="S61" s="9"/>
      <c r="T61" s="266"/>
      <c r="U61" s="8"/>
      <c r="AA61" s="8"/>
      <c r="AB61" s="8"/>
      <c r="AC61" s="8"/>
      <c r="AD61" s="8"/>
      <c r="AE61" s="8"/>
      <c r="AF61" s="8"/>
      <c r="AJ61" s="39"/>
      <c r="AK61" s="32"/>
      <c r="AL61" s="32"/>
      <c r="AM61" s="31"/>
      <c r="AN61" s="33"/>
      <c r="AO61" s="28"/>
      <c r="AP61" s="28"/>
      <c r="AQ61" s="28"/>
      <c r="AR61" s="28"/>
      <c r="AS61" s="28"/>
      <c r="AT61" s="28"/>
      <c r="AU61" s="28"/>
      <c r="AV61" s="28"/>
      <c r="AW61" s="28"/>
      <c r="AX61" s="28"/>
      <c r="AY61" s="28"/>
    </row>
    <row r="62" spans="2:51" ht="21" thickTop="1" thickBot="1">
      <c r="B62" s="71"/>
      <c r="C62" s="42" t="s">
        <v>70</v>
      </c>
      <c r="D62" s="217">
        <v>0.01</v>
      </c>
      <c r="E62" s="213">
        <v>1</v>
      </c>
      <c r="F62" s="44"/>
      <c r="G62" s="211">
        <f t="shared" si="9"/>
        <v>0</v>
      </c>
      <c r="H62" s="212">
        <f t="shared" si="10"/>
        <v>0</v>
      </c>
      <c r="I62" s="44"/>
      <c r="J62" s="211">
        <f>SUM('Beräkning kvarter 3-6'!E62*I62)</f>
        <v>0</v>
      </c>
      <c r="K62" s="212">
        <f t="shared" si="7"/>
        <v>0</v>
      </c>
      <c r="M62" s="265"/>
      <c r="N62" s="9">
        <f t="shared" si="11"/>
        <v>0</v>
      </c>
      <c r="O62" s="9"/>
      <c r="P62" s="130"/>
      <c r="Q62" s="125"/>
      <c r="R62" s="9">
        <f t="shared" si="12"/>
        <v>0</v>
      </c>
      <c r="S62" s="9"/>
      <c r="T62" s="270"/>
      <c r="U62" s="8"/>
      <c r="AA62" s="8"/>
      <c r="AK62" s="28"/>
      <c r="AL62" s="28"/>
      <c r="AM62" s="28"/>
      <c r="AN62" s="33"/>
      <c r="AO62" s="28"/>
      <c r="AP62" s="28"/>
      <c r="AQ62" s="28"/>
      <c r="AR62" s="28"/>
      <c r="AS62" s="28"/>
      <c r="AT62" s="28"/>
      <c r="AU62" s="28"/>
      <c r="AV62" s="28"/>
      <c r="AW62" s="28"/>
      <c r="AX62" s="28"/>
      <c r="AY62" s="28"/>
    </row>
    <row r="63" spans="2:51" ht="31.5" thickBot="1">
      <c r="B63" s="16"/>
      <c r="C63" s="75" t="s">
        <v>71</v>
      </c>
      <c r="D63" s="55"/>
      <c r="E63" s="56"/>
      <c r="F63" s="55"/>
      <c r="G63" s="56"/>
      <c r="H63" s="188">
        <f>SUM(H47:H62)</f>
        <v>0</v>
      </c>
      <c r="I63" s="55"/>
      <c r="J63" s="56"/>
      <c r="K63" s="188">
        <f>SUM(K47:K62)</f>
        <v>0</v>
      </c>
      <c r="M63" s="265"/>
      <c r="N63" s="9"/>
      <c r="O63" s="9"/>
      <c r="P63" s="126"/>
      <c r="Q63" s="125"/>
      <c r="R63" s="9"/>
      <c r="S63" s="9"/>
      <c r="T63" s="266"/>
      <c r="U63" s="8"/>
      <c r="AA63" s="8"/>
      <c r="AK63" s="28"/>
      <c r="AL63" s="28"/>
      <c r="AM63" s="28"/>
      <c r="AN63" s="28"/>
      <c r="AO63" s="28"/>
      <c r="AP63" s="28"/>
      <c r="AQ63" s="28"/>
      <c r="AR63" s="28"/>
      <c r="AS63" s="28"/>
      <c r="AT63" s="28"/>
      <c r="AU63" s="28"/>
      <c r="AV63" s="28"/>
      <c r="AW63" s="28"/>
      <c r="AX63" s="28"/>
      <c r="AY63" s="28"/>
    </row>
    <row r="64" spans="2:51" ht="20.25" thickBot="1">
      <c r="B64" s="76"/>
      <c r="C64" s="58" t="s">
        <v>72</v>
      </c>
      <c r="D64" s="77">
        <v>0.3</v>
      </c>
      <c r="E64" s="219">
        <v>25</v>
      </c>
      <c r="F64" s="220"/>
      <c r="G64" s="215">
        <f t="shared" ref="G64:G69" si="13">SUM(E64*F64)</f>
        <v>0</v>
      </c>
      <c r="H64" s="62">
        <f t="shared" ref="H64:H69" si="14">SUM(D64*G64)</f>
        <v>0</v>
      </c>
      <c r="I64" s="220"/>
      <c r="J64" s="215">
        <f>SUM('Beräkning kvarter 3-6'!E64*I64)</f>
        <v>0</v>
      </c>
      <c r="K64" s="62">
        <f t="shared" si="7"/>
        <v>0</v>
      </c>
      <c r="M64" s="265"/>
      <c r="N64" s="9"/>
      <c r="O64" s="9">
        <f t="shared" ref="O64:O69" si="15">IF(G64&gt;0,1,0)</f>
        <v>0</v>
      </c>
      <c r="P64" s="126"/>
      <c r="Q64" s="125"/>
      <c r="R64" s="9"/>
      <c r="S64" s="9">
        <f>IF(J64&gt;0,1,0)</f>
        <v>0</v>
      </c>
      <c r="T64" s="266"/>
      <c r="U64" s="8"/>
      <c r="AA64" s="8"/>
      <c r="AK64" s="28"/>
      <c r="AL64" s="28"/>
      <c r="AM64" s="28"/>
      <c r="AN64" s="28"/>
      <c r="AO64" s="28"/>
      <c r="AP64" s="28"/>
      <c r="AQ64" s="28"/>
      <c r="AR64" s="28"/>
      <c r="AS64" s="28"/>
      <c r="AT64" s="28"/>
      <c r="AU64" s="28"/>
      <c r="AV64" s="28"/>
      <c r="AW64" s="28"/>
      <c r="AX64" s="28"/>
      <c r="AY64" s="28"/>
    </row>
    <row r="65" spans="2:51" ht="21" thickTop="1" thickBot="1">
      <c r="B65" s="76"/>
      <c r="C65" s="22" t="s">
        <v>73</v>
      </c>
      <c r="D65" s="35">
        <v>0.4</v>
      </c>
      <c r="E65" s="68">
        <v>1</v>
      </c>
      <c r="F65" s="145"/>
      <c r="G65" s="120">
        <f t="shared" si="13"/>
        <v>0</v>
      </c>
      <c r="H65" s="21">
        <f t="shared" si="14"/>
        <v>0</v>
      </c>
      <c r="I65" s="145"/>
      <c r="J65" s="120">
        <f>SUM('Beräkning kvarter 3-6'!E65*I65)</f>
        <v>0</v>
      </c>
      <c r="K65" s="21">
        <f t="shared" si="7"/>
        <v>0</v>
      </c>
      <c r="M65" s="265"/>
      <c r="N65" s="9"/>
      <c r="O65" s="9">
        <f t="shared" si="15"/>
        <v>0</v>
      </c>
      <c r="P65" s="126"/>
      <c r="Q65" s="125"/>
      <c r="R65" s="9"/>
      <c r="S65" s="9">
        <f t="shared" ref="S65:S69" si="16">IF(J65&gt;0,1,0)</f>
        <v>0</v>
      </c>
      <c r="T65" s="266"/>
      <c r="U65" s="8"/>
      <c r="AA65" s="8"/>
      <c r="AK65" s="28"/>
      <c r="AL65" s="28"/>
      <c r="AM65" s="28"/>
      <c r="AN65" s="28"/>
      <c r="AO65" s="28"/>
      <c r="AP65" s="28"/>
      <c r="AQ65" s="28"/>
      <c r="AR65" s="28"/>
      <c r="AS65" s="28"/>
      <c r="AT65" s="28"/>
      <c r="AU65" s="28"/>
      <c r="AV65" s="28"/>
      <c r="AW65" s="28"/>
      <c r="AX65" s="28"/>
      <c r="AY65" s="28"/>
    </row>
    <row r="66" spans="2:51" ht="21" thickTop="1" thickBot="1">
      <c r="B66" s="76"/>
      <c r="C66" s="22" t="s">
        <v>74</v>
      </c>
      <c r="D66" s="38">
        <v>0.05</v>
      </c>
      <c r="E66" s="68">
        <v>1</v>
      </c>
      <c r="F66" s="218"/>
      <c r="G66" s="120">
        <f t="shared" si="13"/>
        <v>0</v>
      </c>
      <c r="H66" s="21">
        <f t="shared" si="14"/>
        <v>0</v>
      </c>
      <c r="I66" s="218"/>
      <c r="J66" s="120">
        <f>SUM('Beräkning kvarter 3-6'!E66*I66)</f>
        <v>0</v>
      </c>
      <c r="K66" s="21">
        <f t="shared" si="7"/>
        <v>0</v>
      </c>
      <c r="M66" s="265"/>
      <c r="N66" s="9"/>
      <c r="O66" s="9">
        <f t="shared" si="15"/>
        <v>0</v>
      </c>
      <c r="P66" s="126"/>
      <c r="Q66" s="125"/>
      <c r="R66" s="9"/>
      <c r="S66" s="9">
        <f t="shared" si="16"/>
        <v>0</v>
      </c>
      <c r="T66" s="266"/>
      <c r="U66" s="8"/>
      <c r="AA66" s="8"/>
      <c r="AK66" s="28"/>
      <c r="AL66" s="28"/>
      <c r="AM66" s="28"/>
      <c r="AN66" s="28"/>
      <c r="AO66" s="28"/>
      <c r="AP66" s="28"/>
      <c r="AQ66" s="28"/>
      <c r="AR66" s="28"/>
      <c r="AS66" s="28"/>
      <c r="AT66" s="28"/>
      <c r="AU66" s="28"/>
      <c r="AV66" s="28"/>
      <c r="AW66" s="28"/>
      <c r="AX66" s="28"/>
      <c r="AY66" s="28"/>
    </row>
    <row r="67" spans="2:51" ht="21" thickTop="1" thickBot="1">
      <c r="B67" s="76"/>
      <c r="C67" s="22" t="s">
        <v>75</v>
      </c>
      <c r="D67" s="38">
        <v>0.4</v>
      </c>
      <c r="E67" s="68">
        <v>1</v>
      </c>
      <c r="F67" s="145"/>
      <c r="G67" s="120">
        <f t="shared" si="13"/>
        <v>0</v>
      </c>
      <c r="H67" s="21">
        <f t="shared" si="14"/>
        <v>0</v>
      </c>
      <c r="I67" s="145"/>
      <c r="J67" s="120">
        <f>SUM('Beräkning kvarter 3-6'!E67*I67)</f>
        <v>0</v>
      </c>
      <c r="K67" s="21">
        <f t="shared" si="7"/>
        <v>0</v>
      </c>
      <c r="M67" s="265"/>
      <c r="N67" s="9"/>
      <c r="O67" s="9">
        <f t="shared" si="15"/>
        <v>0</v>
      </c>
      <c r="P67" s="126"/>
      <c r="Q67" s="125"/>
      <c r="R67" s="9"/>
      <c r="S67" s="9">
        <f t="shared" si="16"/>
        <v>0</v>
      </c>
      <c r="T67" s="266"/>
      <c r="U67" s="8"/>
      <c r="AA67" s="8"/>
      <c r="AB67" s="8"/>
      <c r="AC67" s="8"/>
      <c r="AD67" s="8"/>
      <c r="AE67" s="8"/>
      <c r="AF67" s="8"/>
      <c r="AK67" s="28"/>
      <c r="AL67" s="28"/>
      <c r="AM67" s="28"/>
      <c r="AN67" s="28"/>
      <c r="AO67" s="28"/>
      <c r="AP67" s="28"/>
      <c r="AQ67" s="28"/>
      <c r="AR67" s="28"/>
      <c r="AS67" s="28"/>
      <c r="AT67" s="28"/>
      <c r="AU67" s="28"/>
      <c r="AV67" s="28"/>
      <c r="AW67" s="28"/>
      <c r="AX67" s="28"/>
      <c r="AY67" s="28"/>
    </row>
    <row r="68" spans="2:51" ht="21" thickTop="1" thickBot="1">
      <c r="B68" s="76"/>
      <c r="C68" s="22" t="s">
        <v>76</v>
      </c>
      <c r="D68" s="38">
        <v>0.05</v>
      </c>
      <c r="E68" s="68">
        <v>1</v>
      </c>
      <c r="F68" s="145"/>
      <c r="G68" s="120">
        <f t="shared" si="13"/>
        <v>0</v>
      </c>
      <c r="H68" s="21">
        <f t="shared" si="14"/>
        <v>0</v>
      </c>
      <c r="I68" s="145"/>
      <c r="J68" s="120">
        <f>SUM('Beräkning kvarter 3-6'!E68*I68)</f>
        <v>0</v>
      </c>
      <c r="K68" s="21">
        <f t="shared" si="7"/>
        <v>0</v>
      </c>
      <c r="M68" s="265"/>
      <c r="N68" s="9"/>
      <c r="O68" s="9">
        <f t="shared" si="15"/>
        <v>0</v>
      </c>
      <c r="P68" s="126"/>
      <c r="Q68" s="125"/>
      <c r="R68" s="9"/>
      <c r="S68" s="9">
        <f t="shared" si="16"/>
        <v>0</v>
      </c>
      <c r="T68" s="266"/>
      <c r="U68" s="8"/>
      <c r="AA68" s="8"/>
      <c r="AB68" s="8"/>
      <c r="AC68" s="8"/>
      <c r="AD68" s="8"/>
      <c r="AE68" s="8"/>
      <c r="AF68" s="8"/>
    </row>
    <row r="69" spans="2:51" ht="21" thickTop="1" thickBot="1">
      <c r="B69" s="76"/>
      <c r="C69" s="42" t="s">
        <v>77</v>
      </c>
      <c r="D69" s="79">
        <v>0.3</v>
      </c>
      <c r="E69" s="216">
        <v>25</v>
      </c>
      <c r="F69" s="221"/>
      <c r="G69" s="211">
        <f t="shared" si="13"/>
        <v>0</v>
      </c>
      <c r="H69" s="212">
        <f t="shared" si="14"/>
        <v>0</v>
      </c>
      <c r="I69" s="222"/>
      <c r="J69" s="211">
        <f>SUM('Beräkning kvarter 3-6'!E69*I69)</f>
        <v>0</v>
      </c>
      <c r="K69" s="212">
        <f t="shared" si="7"/>
        <v>0</v>
      </c>
      <c r="M69" s="265"/>
      <c r="N69" s="9"/>
      <c r="O69" s="9">
        <f t="shared" si="15"/>
        <v>0</v>
      </c>
      <c r="P69" s="126"/>
      <c r="Q69" s="125"/>
      <c r="R69" s="9"/>
      <c r="S69" s="9">
        <f t="shared" si="16"/>
        <v>0</v>
      </c>
      <c r="T69" s="266"/>
      <c r="U69" s="8"/>
      <c r="AA69" s="8"/>
    </row>
    <row r="70" spans="2:51" ht="31.5" thickBot="1">
      <c r="B70" s="16"/>
      <c r="C70" s="80" t="s">
        <v>78</v>
      </c>
      <c r="D70" s="55"/>
      <c r="E70" s="56"/>
      <c r="F70" s="55"/>
      <c r="G70" s="56"/>
      <c r="H70" s="188">
        <f>SUM(H64:H69)</f>
        <v>0</v>
      </c>
      <c r="I70" s="55"/>
      <c r="J70" s="56"/>
      <c r="K70" s="188">
        <f>SUM(K64:K69)</f>
        <v>0</v>
      </c>
      <c r="M70" s="265"/>
      <c r="N70" s="9"/>
      <c r="O70" s="9"/>
      <c r="P70" s="126"/>
      <c r="Q70" s="125"/>
      <c r="R70" s="9"/>
      <c r="S70" s="9"/>
      <c r="T70" s="266"/>
      <c r="U70" s="8"/>
      <c r="AA70" s="8"/>
    </row>
    <row r="71" spans="2:51" ht="20.25" thickBot="1">
      <c r="B71" s="81"/>
      <c r="C71" s="58" t="s">
        <v>79</v>
      </c>
      <c r="D71" s="77">
        <v>0.1</v>
      </c>
      <c r="E71" s="214">
        <v>25</v>
      </c>
      <c r="F71" s="60"/>
      <c r="G71" s="215">
        <f>SUM(E71*F71)</f>
        <v>0</v>
      </c>
      <c r="H71" s="62">
        <f>SUM(D71*G71)</f>
        <v>0</v>
      </c>
      <c r="I71" s="214"/>
      <c r="J71" s="215">
        <f>SUM('Beräkning kvarter 3-6'!E71*I71)</f>
        <v>0</v>
      </c>
      <c r="K71" s="62">
        <f t="shared" si="7"/>
        <v>0</v>
      </c>
      <c r="M71" s="265"/>
      <c r="N71" s="9"/>
      <c r="O71" s="9"/>
      <c r="P71" s="126">
        <f>IF(G71&gt;0,1,0)</f>
        <v>0</v>
      </c>
      <c r="Q71" s="125"/>
      <c r="R71" s="9"/>
      <c r="S71" s="9"/>
      <c r="T71" s="266">
        <f>IF(K71&gt;0,1,0)</f>
        <v>0</v>
      </c>
      <c r="U71" s="8"/>
      <c r="AA71" s="8"/>
    </row>
    <row r="72" spans="2:51" ht="21" thickTop="1" thickBot="1">
      <c r="B72" s="81"/>
      <c r="C72" s="22" t="s">
        <v>80</v>
      </c>
      <c r="D72" s="38">
        <v>0.05</v>
      </c>
      <c r="E72" s="68">
        <v>1</v>
      </c>
      <c r="F72" s="68"/>
      <c r="G72" s="120">
        <f>SUM(E72*F72)</f>
        <v>0</v>
      </c>
      <c r="H72" s="21">
        <f>SUM(D72*G72)</f>
        <v>0</v>
      </c>
      <c r="I72" s="68"/>
      <c r="J72" s="120">
        <f>SUM('Beräkning kvarter 3-6'!E72*I72)</f>
        <v>0</v>
      </c>
      <c r="K72" s="21">
        <f t="shared" si="7"/>
        <v>0</v>
      </c>
      <c r="M72" s="265"/>
      <c r="N72" s="9"/>
      <c r="O72" s="9"/>
      <c r="P72" s="126">
        <f>IF(G72&gt;0,1,0)</f>
        <v>0</v>
      </c>
      <c r="Q72" s="125"/>
      <c r="R72" s="9"/>
      <c r="S72" s="9"/>
      <c r="T72" s="266">
        <f t="shared" ref="T72:T74" si="17">IF(K72&gt;0,1,0)</f>
        <v>0</v>
      </c>
      <c r="U72" s="8"/>
      <c r="AA72" s="8"/>
    </row>
    <row r="73" spans="2:51" ht="21" thickTop="1" thickBot="1">
      <c r="B73" s="81"/>
      <c r="C73" s="64" t="s">
        <v>81</v>
      </c>
      <c r="D73" s="38">
        <v>0.05</v>
      </c>
      <c r="E73" s="68">
        <v>1</v>
      </c>
      <c r="F73" s="68"/>
      <c r="G73" s="120">
        <f>SUM(E73*F73)</f>
        <v>0</v>
      </c>
      <c r="H73" s="21">
        <f>SUM(D73*G73)</f>
        <v>0</v>
      </c>
      <c r="I73" s="68"/>
      <c r="J73" s="120">
        <f>SUM('Beräkning kvarter 3-6'!E73*I73)</f>
        <v>0</v>
      </c>
      <c r="K73" s="21">
        <f t="shared" si="7"/>
        <v>0</v>
      </c>
      <c r="M73" s="265"/>
      <c r="N73" s="9"/>
      <c r="O73" s="9"/>
      <c r="P73" s="126">
        <f>IF(G73&gt;0,1,0)</f>
        <v>0</v>
      </c>
      <c r="Q73" s="125"/>
      <c r="R73" s="9"/>
      <c r="S73" s="9"/>
      <c r="T73" s="266">
        <f t="shared" si="17"/>
        <v>0</v>
      </c>
      <c r="U73" s="8"/>
      <c r="AA73" s="8"/>
    </row>
    <row r="74" spans="2:51" ht="21" thickTop="1" thickBot="1">
      <c r="B74" s="81"/>
      <c r="C74" s="223" t="s">
        <v>82</v>
      </c>
      <c r="D74" s="65">
        <v>0.1</v>
      </c>
      <c r="E74" s="213">
        <v>1</v>
      </c>
      <c r="F74" s="213"/>
      <c r="G74" s="211">
        <f>SUM(E74*F74)</f>
        <v>0</v>
      </c>
      <c r="H74" s="212">
        <f>SUM(D74*G74)</f>
        <v>0</v>
      </c>
      <c r="I74" s="213"/>
      <c r="J74" s="211">
        <f>SUM('Beräkning kvarter 3-6'!E74*I74)</f>
        <v>0</v>
      </c>
      <c r="K74" s="212">
        <f t="shared" si="7"/>
        <v>0</v>
      </c>
      <c r="M74" s="271"/>
      <c r="N74" s="172"/>
      <c r="O74" s="172"/>
      <c r="P74" s="173">
        <f>IF(G74&gt;0,1,0)</f>
        <v>0</v>
      </c>
      <c r="Q74" s="171"/>
      <c r="R74" s="172"/>
      <c r="S74" s="172"/>
      <c r="T74" s="272">
        <f t="shared" si="17"/>
        <v>0</v>
      </c>
      <c r="U74" s="8"/>
      <c r="AA74" s="8"/>
    </row>
    <row r="75" spans="2:51" ht="24.75">
      <c r="B75" s="180"/>
      <c r="C75" s="39"/>
      <c r="D75" s="181"/>
      <c r="E75" s="48"/>
      <c r="F75" s="150"/>
      <c r="G75" s="49"/>
      <c r="H75" s="188">
        <f>SUM(H71:H74)</f>
        <v>0</v>
      </c>
      <c r="I75" s="150"/>
      <c r="J75" s="49"/>
      <c r="K75" s="188">
        <f>SUM(K71:K74)</f>
        <v>0</v>
      </c>
      <c r="M75" s="9"/>
      <c r="N75" s="9"/>
      <c r="O75" s="9"/>
      <c r="P75" s="9"/>
      <c r="Q75" s="9"/>
      <c r="R75" s="9"/>
      <c r="S75" s="9"/>
      <c r="T75" s="9"/>
      <c r="U75" s="8"/>
      <c r="AA75" s="8"/>
    </row>
    <row r="76" spans="2:51" ht="24.75">
      <c r="B76" s="180"/>
      <c r="C76" s="39"/>
      <c r="D76" s="181"/>
      <c r="E76" s="48"/>
      <c r="F76" s="150"/>
      <c r="G76" s="49"/>
      <c r="H76" s="182"/>
      <c r="I76" s="150"/>
      <c r="J76" s="49"/>
      <c r="K76" s="50"/>
      <c r="M76" s="9"/>
      <c r="N76" s="9"/>
      <c r="O76" s="9"/>
      <c r="P76" s="9"/>
      <c r="Q76" s="9"/>
      <c r="R76" s="9"/>
      <c r="S76" s="9"/>
      <c r="T76" s="9"/>
      <c r="U76" s="8"/>
      <c r="AA76" s="8"/>
    </row>
    <row r="77" spans="2:51" ht="27.75">
      <c r="B77" s="82"/>
      <c r="C77" s="83" t="s">
        <v>83</v>
      </c>
      <c r="D77" s="48"/>
      <c r="E77" s="48"/>
      <c r="F77" s="48"/>
      <c r="G77" s="48"/>
      <c r="H77" s="179">
        <f>SUM(H24,H46,H63,H70,H75)</f>
        <v>0</v>
      </c>
      <c r="I77" s="48"/>
      <c r="J77" s="48"/>
      <c r="K77" s="179">
        <f>SUM(K24,K46,K63,K70,K75)</f>
        <v>0</v>
      </c>
      <c r="M77" s="9">
        <f t="shared" ref="M77:T77" si="18">SUM(M6:M74)</f>
        <v>0</v>
      </c>
      <c r="N77" s="9">
        <f t="shared" si="18"/>
        <v>0</v>
      </c>
      <c r="O77" s="9">
        <f t="shared" si="18"/>
        <v>0</v>
      </c>
      <c r="P77" s="9">
        <f t="shared" si="18"/>
        <v>0</v>
      </c>
      <c r="Q77" s="9">
        <f t="shared" si="18"/>
        <v>0</v>
      </c>
      <c r="R77" s="9">
        <f t="shared" si="18"/>
        <v>0</v>
      </c>
      <c r="S77" s="9">
        <f t="shared" si="18"/>
        <v>0</v>
      </c>
      <c r="T77" s="9">
        <f t="shared" si="18"/>
        <v>0</v>
      </c>
    </row>
    <row r="78" spans="2:51" ht="28.5" thickBot="1">
      <c r="B78" s="1"/>
      <c r="C78" s="83" t="s">
        <v>84</v>
      </c>
      <c r="D78" s="48"/>
      <c r="E78" s="48"/>
      <c r="F78" s="147"/>
      <c r="G78" s="48"/>
      <c r="H78" s="56">
        <v>0</v>
      </c>
      <c r="I78" s="191" t="s">
        <v>85</v>
      </c>
      <c r="J78" s="4"/>
      <c r="K78" s="190">
        <v>0</v>
      </c>
      <c r="L78" s="191" t="s">
        <v>85</v>
      </c>
      <c r="M78" s="1"/>
      <c r="N78" s="1"/>
      <c r="O78" s="1"/>
      <c r="P78" s="1"/>
      <c r="Q78" s="1"/>
      <c r="R78" s="1"/>
      <c r="S78" s="1"/>
      <c r="T78" s="1"/>
    </row>
    <row r="79" spans="2:51" ht="31.5" thickBot="1">
      <c r="B79" s="1"/>
      <c r="C79" s="245" t="s">
        <v>86</v>
      </c>
      <c r="D79" s="246" t="e">
        <f>SUM((H79+K79)/2)</f>
        <v>#DIV/0!</v>
      </c>
      <c r="E79" s="164"/>
      <c r="F79" s="164"/>
      <c r="G79" s="164"/>
      <c r="H79" s="165" t="e">
        <f>SUM(H77/H78)</f>
        <v>#DIV/0!</v>
      </c>
      <c r="I79" s="164"/>
      <c r="J79" s="164"/>
      <c r="K79" s="165" t="e">
        <f>SUM((K77/K78))</f>
        <v>#DIV/0!</v>
      </c>
      <c r="M79" s="1" t="s">
        <v>87</v>
      </c>
      <c r="N79" s="1"/>
      <c r="O79" s="1"/>
      <c r="P79" s="1"/>
      <c r="Q79" s="1" t="s">
        <v>87</v>
      </c>
      <c r="R79" s="1"/>
      <c r="S79" s="1"/>
      <c r="T79" s="1"/>
    </row>
    <row r="80" spans="2:51" ht="19.5">
      <c r="B80" s="1"/>
      <c r="C80" s="84" t="s">
        <v>88</v>
      </c>
      <c r="D80" s="85"/>
      <c r="E80" s="85"/>
      <c r="F80" s="86" t="s">
        <v>89</v>
      </c>
      <c r="G80" s="86" t="s">
        <v>90</v>
      </c>
      <c r="H80" s="86" t="s">
        <v>91</v>
      </c>
      <c r="I80" s="86" t="s">
        <v>89</v>
      </c>
      <c r="J80" s="86" t="s">
        <v>90</v>
      </c>
      <c r="K80" s="169" t="s">
        <v>91</v>
      </c>
      <c r="M80" s="1"/>
      <c r="N80" s="1"/>
      <c r="O80" s="1"/>
      <c r="P80" s="1"/>
      <c r="Q80" s="1"/>
      <c r="R80" s="1"/>
      <c r="S80" s="1"/>
      <c r="T80" s="1"/>
    </row>
    <row r="81" spans="2:20" ht="17.25" customHeight="1">
      <c r="B81" s="1"/>
      <c r="C81" s="87" t="s">
        <v>92</v>
      </c>
      <c r="D81" s="248"/>
      <c r="E81" s="248"/>
      <c r="F81" s="249">
        <f>M77</f>
        <v>0</v>
      </c>
      <c r="G81" s="249">
        <v>19</v>
      </c>
      <c r="H81" s="88">
        <f>F81/G81</f>
        <v>0</v>
      </c>
      <c r="I81" s="249">
        <f>Q77</f>
        <v>0</v>
      </c>
      <c r="J81" s="249">
        <v>19</v>
      </c>
      <c r="K81" s="170">
        <f>I81/J81</f>
        <v>0</v>
      </c>
      <c r="M81" s="1"/>
      <c r="N81" s="1"/>
      <c r="O81" s="1"/>
      <c r="P81" s="1"/>
      <c r="Q81" s="1"/>
      <c r="R81" s="1"/>
      <c r="S81" s="1"/>
      <c r="T81" s="1"/>
    </row>
    <row r="82" spans="2:20" ht="19.5">
      <c r="B82" s="1"/>
      <c r="C82" s="89" t="s">
        <v>93</v>
      </c>
      <c r="D82" s="250"/>
      <c r="E82" s="250"/>
      <c r="F82" s="253">
        <f>N77</f>
        <v>0</v>
      </c>
      <c r="G82" s="251">
        <v>15</v>
      </c>
      <c r="H82" s="88">
        <f>F82/G82</f>
        <v>0</v>
      </c>
      <c r="I82" s="253">
        <f>R77</f>
        <v>0</v>
      </c>
      <c r="J82" s="251">
        <v>15</v>
      </c>
      <c r="K82" s="175">
        <f>I82/J82</f>
        <v>0</v>
      </c>
      <c r="M82" s="1"/>
      <c r="N82" s="1"/>
      <c r="O82" s="1"/>
      <c r="P82" s="1"/>
      <c r="Q82" s="1"/>
      <c r="R82" s="1"/>
      <c r="S82" s="1"/>
      <c r="T82" s="1"/>
    </row>
    <row r="83" spans="2:20" ht="19.5">
      <c r="B83" s="1"/>
      <c r="C83" s="91" t="s">
        <v>94</v>
      </c>
      <c r="D83" s="252"/>
      <c r="E83" s="252"/>
      <c r="F83" s="253">
        <f>O77</f>
        <v>0</v>
      </c>
      <c r="G83" s="253">
        <v>6</v>
      </c>
      <c r="H83" s="88">
        <f>F83/G83</f>
        <v>0</v>
      </c>
      <c r="I83" s="253">
        <f>S77</f>
        <v>0</v>
      </c>
      <c r="J83" s="253">
        <v>6</v>
      </c>
      <c r="K83" s="176">
        <f>I83/J83</f>
        <v>0</v>
      </c>
      <c r="M83" s="1"/>
      <c r="N83" s="1"/>
      <c r="O83" s="1"/>
      <c r="P83" s="1"/>
      <c r="Q83" s="1"/>
      <c r="R83" s="1"/>
      <c r="S83" s="1"/>
      <c r="T83" s="1"/>
    </row>
    <row r="84" spans="2:20" ht="20.25" thickBot="1">
      <c r="B84" s="1"/>
      <c r="C84" s="93" t="s">
        <v>95</v>
      </c>
      <c r="D84" s="94"/>
      <c r="E84" s="94"/>
      <c r="F84" s="95">
        <f>P77</f>
        <v>0</v>
      </c>
      <c r="G84" s="95">
        <v>4</v>
      </c>
      <c r="H84" s="168">
        <f>F84/G84</f>
        <v>0</v>
      </c>
      <c r="I84" s="95">
        <f>T77</f>
        <v>0</v>
      </c>
      <c r="J84" s="95">
        <v>4</v>
      </c>
      <c r="K84" s="177">
        <f>I84/J84</f>
        <v>0</v>
      </c>
      <c r="M84" s="1"/>
      <c r="N84" s="1"/>
      <c r="O84" s="1"/>
      <c r="P84" s="1"/>
      <c r="Q84" s="1"/>
      <c r="R84" s="1"/>
      <c r="S84" s="1"/>
      <c r="T84" s="1"/>
    </row>
    <row r="85" spans="2:20" ht="15.75">
      <c r="C85" s="1"/>
      <c r="D85" s="1"/>
      <c r="E85" s="97"/>
      <c r="F85" s="97"/>
      <c r="G85" s="98"/>
      <c r="H85" s="98"/>
      <c r="I85" s="97"/>
      <c r="J85" s="98"/>
      <c r="K85" s="98"/>
    </row>
    <row r="86" spans="2:20" ht="19.5">
      <c r="C86" s="82"/>
      <c r="D86" s="99"/>
      <c r="E86" s="100"/>
      <c r="F86" s="100"/>
      <c r="G86" s="101"/>
      <c r="H86" s="102"/>
      <c r="I86" s="100"/>
      <c r="J86" s="101"/>
      <c r="K86" s="102"/>
    </row>
    <row r="87" spans="2:20" ht="15.75">
      <c r="E87" s="103"/>
      <c r="F87" s="103"/>
      <c r="G87" s="101"/>
      <c r="H87" s="102"/>
      <c r="I87" s="103"/>
      <c r="J87" s="101"/>
      <c r="K87" s="102"/>
    </row>
    <row r="88" spans="2:20" ht="15.75">
      <c r="E88" s="103"/>
      <c r="G88" s="101"/>
      <c r="H88" s="102"/>
      <c r="J88" s="101"/>
      <c r="K88" s="102"/>
    </row>
    <row r="89" spans="2:20" ht="15.75">
      <c r="E89" s="103"/>
      <c r="G89" s="101"/>
      <c r="H89" s="102"/>
      <c r="J89" s="101"/>
      <c r="K89" s="102"/>
    </row>
    <row r="90" spans="2:20" ht="15.75">
      <c r="E90" s="103"/>
      <c r="G90" s="101"/>
      <c r="H90" s="102"/>
      <c r="J90" s="101"/>
      <c r="K90" s="102"/>
    </row>
    <row r="91" spans="2:20" ht="15.75">
      <c r="C91" s="1"/>
      <c r="D91" s="99"/>
      <c r="E91" s="103"/>
      <c r="F91" s="103"/>
      <c r="G91" s="101"/>
      <c r="H91" s="102"/>
      <c r="I91" s="103"/>
      <c r="J91" s="101"/>
      <c r="K91" s="102"/>
    </row>
    <row r="92" spans="2:20" ht="15.75">
      <c r="C92" s="1"/>
      <c r="D92" s="99"/>
      <c r="E92" s="103"/>
      <c r="F92" s="103"/>
      <c r="G92" s="101"/>
      <c r="H92" s="102"/>
      <c r="I92" s="103"/>
      <c r="J92" s="101"/>
      <c r="K92" s="102"/>
    </row>
    <row r="93" spans="2:20" ht="15.75">
      <c r="C93" s="1"/>
      <c r="D93" s="1"/>
      <c r="E93" s="1"/>
      <c r="F93" s="1"/>
      <c r="G93" s="1"/>
      <c r="H93" s="1"/>
      <c r="I93" s="1"/>
      <c r="J93" s="1"/>
      <c r="K93" s="1"/>
    </row>
    <row r="94" spans="2:20" ht="15.75">
      <c r="C94" s="1"/>
      <c r="D94" s="3"/>
      <c r="E94" s="3"/>
      <c r="F94" s="3"/>
      <c r="G94" s="3"/>
      <c r="H94" s="3"/>
      <c r="I94" s="3"/>
      <c r="J94" s="3"/>
      <c r="K94" s="3"/>
    </row>
    <row r="95" spans="2:20" ht="15.75">
      <c r="C95" s="1"/>
      <c r="D95" s="3"/>
      <c r="E95" s="3"/>
      <c r="F95" s="3"/>
      <c r="G95" s="3"/>
      <c r="H95" s="3"/>
      <c r="I95" s="3"/>
      <c r="J95" s="3"/>
      <c r="K95" s="3"/>
    </row>
    <row r="98" spans="2:51" s="104" customFormat="1" ht="12.75">
      <c r="B98" s="4"/>
      <c r="C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row>
    <row r="159" spans="22:26">
      <c r="V159" s="104"/>
      <c r="W159" s="105"/>
      <c r="X159" s="104"/>
      <c r="Y159" s="104"/>
      <c r="Z159" s="106"/>
    </row>
    <row r="160" spans="22:26">
      <c r="V160" s="104"/>
      <c r="X160" s="104"/>
      <c r="Y160" s="104"/>
      <c r="Z160" s="104"/>
    </row>
    <row r="161" spans="22:26">
      <c r="V161" s="104"/>
      <c r="X161" s="104"/>
      <c r="Y161" s="104"/>
      <c r="Z161" s="104"/>
    </row>
    <row r="162" spans="22:26">
      <c r="V162" s="104"/>
      <c r="X162" s="104"/>
      <c r="Y162" s="104"/>
      <c r="Z162" s="104"/>
    </row>
    <row r="163" spans="22:26">
      <c r="V163" s="104"/>
      <c r="X163" s="104"/>
      <c r="Y163" s="104"/>
      <c r="Z163" s="104"/>
    </row>
    <row r="164" spans="22:26">
      <c r="V164" s="104"/>
      <c r="X164" s="104"/>
      <c r="Y164" s="104"/>
      <c r="Z164" s="104"/>
    </row>
    <row r="165" spans="22:26">
      <c r="V165" s="104"/>
      <c r="X165" s="104"/>
      <c r="Y165" s="104"/>
      <c r="Z165" s="104"/>
    </row>
    <row r="166" spans="22:26">
      <c r="V166" s="104"/>
      <c r="X166" s="104"/>
      <c r="Y166" s="104"/>
      <c r="Z166" s="104"/>
    </row>
    <row r="167" spans="22:26">
      <c r="V167" s="104"/>
      <c r="X167" s="104"/>
      <c r="Y167" s="104"/>
      <c r="Z167" s="104"/>
    </row>
    <row r="168" spans="22:26">
      <c r="V168" s="104"/>
      <c r="W168" s="105"/>
      <c r="X168" s="104"/>
      <c r="Y168" s="104"/>
      <c r="Z168" s="106"/>
    </row>
    <row r="169" spans="22:26">
      <c r="V169" s="104"/>
      <c r="X169" s="104"/>
      <c r="Y169" s="104"/>
      <c r="Z169" s="104"/>
    </row>
    <row r="170" spans="22:26">
      <c r="V170" s="104"/>
      <c r="X170" s="104"/>
      <c r="Y170" s="104"/>
      <c r="Z170" s="104"/>
    </row>
    <row r="171" spans="22:26">
      <c r="V171" s="104"/>
      <c r="X171" s="104"/>
      <c r="Y171" s="104"/>
      <c r="Z171" s="104"/>
    </row>
    <row r="172" spans="22:26">
      <c r="V172" s="104"/>
      <c r="X172" s="104"/>
      <c r="Y172" s="104"/>
      <c r="Z172" s="104"/>
    </row>
    <row r="180" spans="3:26">
      <c r="C180" s="107"/>
      <c r="D180" s="108"/>
      <c r="E180" s="109"/>
      <c r="F180" s="109"/>
      <c r="G180" s="109"/>
      <c r="H180" s="108"/>
      <c r="I180" s="109"/>
      <c r="J180" s="109"/>
      <c r="K180" s="108"/>
      <c r="V180" s="104"/>
      <c r="W180" s="105"/>
      <c r="X180" s="104"/>
      <c r="Y180" s="104"/>
      <c r="Z180" s="106"/>
    </row>
    <row r="181" spans="3:26">
      <c r="C181" s="105"/>
      <c r="D181" s="110"/>
      <c r="E181" s="111"/>
      <c r="F181" s="111"/>
      <c r="G181" s="112"/>
      <c r="H181" s="4"/>
      <c r="I181" s="111"/>
      <c r="J181" s="112"/>
      <c r="K181" s="4"/>
      <c r="V181" s="104"/>
      <c r="X181" s="104"/>
      <c r="Y181" s="104"/>
      <c r="Z181" s="104"/>
    </row>
    <row r="182" spans="3:26">
      <c r="D182" s="4"/>
      <c r="E182" s="4"/>
      <c r="F182" s="4"/>
      <c r="G182" s="4"/>
      <c r="H182" s="4"/>
      <c r="I182" s="4"/>
      <c r="J182" s="4"/>
      <c r="K182" s="4"/>
      <c r="V182" s="104"/>
      <c r="X182" s="104"/>
      <c r="Y182" s="104"/>
      <c r="Z182" s="104"/>
    </row>
    <row r="183" spans="3:26">
      <c r="D183" s="110"/>
      <c r="E183" s="111"/>
      <c r="F183" s="111"/>
      <c r="G183" s="114"/>
      <c r="H183" s="4"/>
      <c r="I183" s="111"/>
      <c r="J183" s="114"/>
      <c r="K183" s="4"/>
      <c r="V183" s="104"/>
    </row>
    <row r="184" spans="3:26">
      <c r="D184" s="110"/>
      <c r="E184" s="111"/>
      <c r="F184" s="111"/>
      <c r="G184" s="114"/>
      <c r="H184" s="4"/>
      <c r="I184" s="111"/>
      <c r="J184" s="114"/>
      <c r="K184" s="4"/>
    </row>
    <row r="185" spans="3:26">
      <c r="D185" s="110"/>
      <c r="E185" s="4"/>
      <c r="F185" s="4"/>
      <c r="G185" s="115"/>
      <c r="H185" s="4"/>
      <c r="I185" s="4"/>
      <c r="J185" s="115"/>
      <c r="K185" s="4"/>
    </row>
    <row r="186" spans="3:26">
      <c r="D186" s="110"/>
      <c r="E186" s="4"/>
      <c r="F186" s="4"/>
      <c r="G186" s="115"/>
      <c r="H186" s="4"/>
      <c r="I186" s="4"/>
      <c r="J186" s="115"/>
      <c r="K186" s="4"/>
    </row>
    <row r="187" spans="3:26">
      <c r="D187" s="110"/>
      <c r="E187" s="4"/>
      <c r="F187" s="4"/>
      <c r="G187" s="115"/>
      <c r="H187" s="4"/>
      <c r="I187" s="4"/>
      <c r="J187" s="115"/>
      <c r="K187" s="4"/>
      <c r="V187" s="104"/>
      <c r="W187" s="105"/>
      <c r="X187" s="104"/>
      <c r="Y187" s="104"/>
      <c r="Z187" s="106"/>
    </row>
    <row r="188" spans="3:26">
      <c r="D188" s="4"/>
      <c r="E188" s="4"/>
      <c r="F188" s="4"/>
      <c r="G188" s="4"/>
      <c r="H188" s="4"/>
      <c r="I188" s="4"/>
      <c r="J188" s="4"/>
      <c r="K188" s="4"/>
      <c r="V188" s="104"/>
      <c r="X188" s="104"/>
      <c r="Y188" s="104"/>
      <c r="Z188" s="106"/>
    </row>
    <row r="189" spans="3:26">
      <c r="D189" s="4"/>
      <c r="E189" s="4"/>
      <c r="F189" s="4"/>
      <c r="G189" s="115"/>
      <c r="H189" s="4"/>
      <c r="I189" s="4"/>
      <c r="J189" s="115"/>
      <c r="K189" s="4"/>
      <c r="V189" s="104"/>
      <c r="X189" s="104"/>
      <c r="Y189" s="104"/>
      <c r="Z189" s="104"/>
    </row>
    <row r="190" spans="3:26">
      <c r="D190" s="110"/>
      <c r="E190" s="4"/>
      <c r="F190" s="4"/>
      <c r="G190" s="115"/>
      <c r="H190" s="4"/>
      <c r="I190" s="4"/>
      <c r="J190" s="115"/>
      <c r="K190" s="4"/>
      <c r="V190" s="104"/>
      <c r="X190" s="104"/>
      <c r="Y190" s="104"/>
      <c r="Z190" s="104"/>
    </row>
    <row r="191" spans="3:26">
      <c r="D191" s="4"/>
      <c r="E191" s="4"/>
      <c r="F191" s="4"/>
      <c r="G191" s="115"/>
      <c r="H191" s="4"/>
      <c r="I191" s="4"/>
      <c r="J191" s="115"/>
      <c r="K191" s="4"/>
      <c r="V191" s="104"/>
      <c r="X191" s="104"/>
      <c r="Y191" s="104"/>
      <c r="Z191" s="104"/>
    </row>
    <row r="192" spans="3:26">
      <c r="C192" s="105"/>
      <c r="D192" s="110"/>
      <c r="E192" s="111"/>
      <c r="F192" s="111"/>
      <c r="G192" s="112"/>
      <c r="H192" s="4"/>
      <c r="I192" s="111"/>
      <c r="J192" s="112"/>
      <c r="K192" s="4"/>
      <c r="V192" s="104"/>
      <c r="X192" s="104"/>
      <c r="Y192" s="104"/>
      <c r="Z192" s="104"/>
    </row>
    <row r="193" spans="4:26">
      <c r="D193" s="110"/>
      <c r="E193" s="111"/>
      <c r="F193" s="111"/>
      <c r="G193" s="114"/>
      <c r="H193" s="4"/>
      <c r="I193" s="111"/>
      <c r="J193" s="114"/>
      <c r="K193" s="4"/>
      <c r="V193" s="104"/>
      <c r="W193" s="105"/>
      <c r="X193" s="104"/>
      <c r="Y193" s="104"/>
      <c r="Z193" s="106"/>
    </row>
    <row r="194" spans="4:26">
      <c r="D194" s="110"/>
      <c r="E194" s="111"/>
      <c r="F194" s="111"/>
      <c r="G194" s="114"/>
      <c r="H194" s="4"/>
      <c r="I194" s="111"/>
      <c r="J194" s="114"/>
      <c r="K194" s="4"/>
      <c r="V194" s="104"/>
      <c r="X194" s="104"/>
      <c r="Y194" s="104"/>
      <c r="Z194" s="106"/>
    </row>
    <row r="195" spans="4:26">
      <c r="D195" s="110"/>
      <c r="E195" s="111"/>
      <c r="F195" s="111"/>
      <c r="G195" s="114"/>
      <c r="H195" s="4"/>
      <c r="I195" s="111"/>
      <c r="J195" s="114"/>
      <c r="K195" s="4"/>
      <c r="V195" s="104"/>
    </row>
    <row r="196" spans="4:26">
      <c r="D196" s="110"/>
      <c r="E196" s="111"/>
      <c r="F196" s="111"/>
      <c r="G196" s="114"/>
      <c r="H196" s="4"/>
      <c r="I196" s="111"/>
      <c r="J196" s="114"/>
      <c r="K196" s="4"/>
      <c r="V196" s="104"/>
    </row>
    <row r="197" spans="4:26">
      <c r="D197" s="110"/>
      <c r="E197" s="4"/>
      <c r="F197" s="4"/>
      <c r="G197" s="115"/>
      <c r="H197" s="4"/>
      <c r="I197" s="4"/>
      <c r="J197" s="115"/>
      <c r="K197" s="4"/>
      <c r="V197" s="104"/>
    </row>
    <row r="198" spans="4:26">
      <c r="D198" s="4"/>
      <c r="E198" s="4"/>
      <c r="F198" s="4"/>
      <c r="G198" s="115"/>
      <c r="H198" s="4"/>
      <c r="I198" s="4"/>
      <c r="J198" s="115"/>
      <c r="K198" s="4"/>
      <c r="V198" s="104"/>
      <c r="Z198" s="104"/>
    </row>
    <row r="199" spans="4:26">
      <c r="D199" s="110"/>
      <c r="E199" s="4"/>
      <c r="F199" s="4"/>
      <c r="G199" s="115"/>
      <c r="H199" s="4"/>
      <c r="I199" s="4"/>
      <c r="J199" s="115"/>
      <c r="K199" s="4"/>
      <c r="V199" s="104"/>
      <c r="W199" s="105"/>
      <c r="X199" s="104"/>
      <c r="Y199" s="104"/>
      <c r="Z199" s="106"/>
    </row>
    <row r="200" spans="4:26">
      <c r="D200" s="4"/>
      <c r="E200" s="4"/>
      <c r="F200" s="4"/>
      <c r="G200" s="115"/>
      <c r="H200" s="4"/>
      <c r="I200" s="4"/>
      <c r="J200" s="115"/>
      <c r="K200" s="4"/>
      <c r="V200" s="104"/>
      <c r="X200" s="104"/>
      <c r="Y200" s="104"/>
      <c r="Z200" s="104"/>
    </row>
    <row r="201" spans="4:26">
      <c r="D201" s="110"/>
      <c r="E201" s="4"/>
      <c r="F201" s="4"/>
      <c r="G201" s="115"/>
      <c r="H201" s="4"/>
      <c r="I201" s="4"/>
      <c r="J201" s="115"/>
      <c r="K201" s="4"/>
      <c r="V201" s="104"/>
      <c r="X201" s="104"/>
      <c r="Y201" s="104"/>
    </row>
    <row r="202" spans="4:26">
      <c r="D202" s="110"/>
      <c r="E202" s="4"/>
      <c r="F202" s="4"/>
      <c r="G202" s="115"/>
      <c r="H202" s="4"/>
      <c r="I202" s="4"/>
      <c r="J202" s="115"/>
      <c r="K202" s="4"/>
      <c r="V202" s="104"/>
      <c r="X202" s="104"/>
      <c r="Y202" s="104"/>
    </row>
    <row r="203" spans="4:26">
      <c r="D203" s="110"/>
      <c r="E203" s="4"/>
      <c r="F203" s="4"/>
      <c r="G203" s="115"/>
      <c r="H203" s="4"/>
      <c r="I203" s="4"/>
      <c r="J203" s="115"/>
      <c r="K203" s="4"/>
      <c r="V203" s="104"/>
    </row>
    <row r="204" spans="4:26">
      <c r="D204" s="110"/>
      <c r="E204" s="4"/>
      <c r="F204" s="4"/>
      <c r="G204" s="115"/>
      <c r="H204" s="4"/>
      <c r="I204" s="4"/>
      <c r="J204" s="115"/>
      <c r="K204" s="4"/>
    </row>
    <row r="205" spans="4:26">
      <c r="D205" s="110"/>
      <c r="E205" s="4"/>
      <c r="F205" s="4"/>
      <c r="G205" s="115"/>
      <c r="H205" s="4"/>
      <c r="I205" s="4"/>
      <c r="J205" s="115"/>
      <c r="K205" s="4"/>
    </row>
    <row r="206" spans="4:26">
      <c r="D206" s="4"/>
      <c r="E206" s="4"/>
      <c r="F206" s="4"/>
      <c r="G206" s="4"/>
      <c r="H206" s="4"/>
      <c r="I206" s="4"/>
      <c r="J206" s="4"/>
      <c r="K206" s="4"/>
    </row>
    <row r="207" spans="4:26">
      <c r="D207" s="4"/>
      <c r="E207" s="4"/>
      <c r="F207" s="4"/>
      <c r="G207" s="4"/>
      <c r="H207" s="4"/>
      <c r="I207" s="4"/>
      <c r="J207" s="4"/>
      <c r="K207" s="4"/>
    </row>
    <row r="208" spans="4:26">
      <c r="D208" s="4"/>
      <c r="E208" s="4"/>
      <c r="F208" s="4"/>
      <c r="G208" s="4"/>
      <c r="H208" s="4"/>
      <c r="I208" s="4"/>
      <c r="J208" s="4"/>
      <c r="K208" s="4"/>
    </row>
    <row r="209" spans="3:26">
      <c r="D209" s="4"/>
      <c r="E209" s="4"/>
      <c r="F209" s="4"/>
      <c r="G209" s="4"/>
      <c r="H209" s="4"/>
      <c r="I209" s="4"/>
      <c r="J209" s="4"/>
      <c r="K209" s="4"/>
    </row>
    <row r="210" spans="3:26">
      <c r="C210" s="105"/>
      <c r="D210" s="110"/>
      <c r="E210" s="111"/>
      <c r="F210" s="111"/>
      <c r="G210" s="112"/>
      <c r="H210" s="4"/>
      <c r="I210" s="111"/>
      <c r="J210" s="112"/>
      <c r="K210" s="4"/>
      <c r="V210" s="104"/>
      <c r="W210" s="116"/>
      <c r="X210" s="104"/>
      <c r="Y210" s="104"/>
      <c r="Z210" s="104"/>
    </row>
    <row r="211" spans="3:26">
      <c r="D211" s="110"/>
      <c r="E211" s="111"/>
      <c r="F211" s="111"/>
      <c r="G211" s="114"/>
      <c r="H211" s="4"/>
      <c r="I211" s="111"/>
      <c r="J211" s="114"/>
      <c r="K211" s="4"/>
      <c r="V211" s="104"/>
      <c r="W211" s="116"/>
      <c r="X211" s="104"/>
      <c r="Y211" s="104"/>
      <c r="Z211" s="104"/>
    </row>
    <row r="212" spans="3:26">
      <c r="D212" s="110"/>
      <c r="E212" s="111"/>
      <c r="F212" s="111"/>
      <c r="G212" s="114"/>
      <c r="H212" s="4"/>
      <c r="I212" s="111"/>
      <c r="J212" s="114"/>
      <c r="K212" s="4"/>
      <c r="V212" s="104"/>
      <c r="W212" s="116"/>
      <c r="X212" s="104"/>
      <c r="Y212" s="104"/>
      <c r="Z212" s="104"/>
    </row>
    <row r="213" spans="3:26">
      <c r="C213" s="107"/>
      <c r="D213" s="110"/>
      <c r="E213" s="111"/>
      <c r="F213" s="111"/>
      <c r="G213" s="114"/>
      <c r="H213" s="4"/>
      <c r="I213" s="111"/>
      <c r="J213" s="114"/>
      <c r="K213" s="4"/>
      <c r="V213" s="104"/>
      <c r="W213" s="116"/>
      <c r="X213" s="104"/>
      <c r="Y213" s="104"/>
      <c r="Z213" s="104"/>
    </row>
    <row r="214" spans="3:26">
      <c r="D214" s="4"/>
      <c r="E214" s="4"/>
      <c r="F214" s="4"/>
      <c r="G214" s="4"/>
      <c r="H214" s="4"/>
      <c r="I214" s="4"/>
      <c r="J214" s="4"/>
      <c r="K214" s="4"/>
      <c r="V214" s="104"/>
      <c r="W214" s="116"/>
      <c r="X214" s="104"/>
      <c r="Y214" s="104"/>
      <c r="Z214" s="104"/>
    </row>
    <row r="215" spans="3:26">
      <c r="D215" s="110"/>
      <c r="E215" s="4"/>
      <c r="F215" s="4"/>
      <c r="G215" s="4"/>
      <c r="H215" s="4"/>
      <c r="I215" s="4"/>
      <c r="J215" s="4"/>
      <c r="K215" s="4"/>
      <c r="V215" s="104"/>
      <c r="W215" s="116"/>
      <c r="X215" s="104"/>
      <c r="Y215" s="104"/>
      <c r="Z215" s="104"/>
    </row>
    <row r="216" spans="3:26">
      <c r="D216" s="110"/>
      <c r="E216" s="4"/>
      <c r="F216" s="4"/>
      <c r="G216" s="4"/>
      <c r="H216" s="4"/>
      <c r="I216" s="4"/>
      <c r="J216" s="4"/>
      <c r="K216" s="4"/>
      <c r="V216" s="104"/>
      <c r="W216" s="116"/>
      <c r="X216" s="104"/>
      <c r="Y216" s="104"/>
      <c r="Z216" s="104"/>
    </row>
    <row r="217" spans="3:26">
      <c r="D217" s="4"/>
      <c r="E217" s="4"/>
      <c r="F217" s="4"/>
      <c r="G217" s="4"/>
      <c r="H217" s="4"/>
      <c r="I217" s="4"/>
      <c r="J217" s="4"/>
      <c r="K217" s="4"/>
      <c r="V217" s="104"/>
      <c r="W217" s="116"/>
      <c r="X217" s="104"/>
      <c r="Y217" s="104"/>
      <c r="Z217" s="104"/>
    </row>
    <row r="218" spans="3:26">
      <c r="D218" s="110"/>
      <c r="E218" s="4"/>
      <c r="F218" s="4"/>
      <c r="G218" s="4"/>
      <c r="H218" s="4"/>
      <c r="I218" s="4"/>
      <c r="J218" s="4"/>
      <c r="K218" s="4"/>
      <c r="V218" s="104"/>
      <c r="X218" s="104"/>
      <c r="Y218" s="104"/>
      <c r="Z218" s="104"/>
    </row>
    <row r="219" spans="3:26">
      <c r="D219" s="4"/>
      <c r="E219" s="4"/>
      <c r="F219" s="4"/>
      <c r="G219" s="4"/>
      <c r="H219" s="4"/>
      <c r="I219" s="4"/>
      <c r="J219" s="4"/>
      <c r="K219" s="4"/>
      <c r="V219" s="104"/>
      <c r="X219" s="104"/>
      <c r="Y219" s="104"/>
      <c r="Z219" s="104"/>
    </row>
    <row r="220" spans="3:26">
      <c r="D220" s="110"/>
      <c r="E220" s="4"/>
      <c r="F220" s="4"/>
      <c r="G220" s="4"/>
      <c r="H220" s="4"/>
      <c r="I220" s="4"/>
      <c r="J220" s="4"/>
      <c r="K220" s="4"/>
      <c r="X220" s="104"/>
      <c r="Y220" s="104"/>
      <c r="Z220" s="104"/>
    </row>
    <row r="221" spans="3:26">
      <c r="D221" s="110"/>
      <c r="E221" s="4"/>
      <c r="F221" s="4"/>
      <c r="G221" s="4"/>
      <c r="H221" s="4"/>
      <c r="I221" s="4"/>
      <c r="J221" s="4"/>
      <c r="K221" s="4"/>
      <c r="X221" s="104"/>
      <c r="Y221" s="104"/>
      <c r="Z221" s="104"/>
    </row>
    <row r="222" spans="3:26">
      <c r="D222" s="4"/>
      <c r="E222" s="4"/>
      <c r="F222" s="4"/>
      <c r="G222" s="4"/>
      <c r="H222" s="4"/>
      <c r="I222" s="4"/>
      <c r="J222" s="4"/>
      <c r="K222" s="4"/>
      <c r="X222" s="104"/>
      <c r="Y222" s="104"/>
      <c r="Z222" s="104"/>
    </row>
    <row r="223" spans="3:26">
      <c r="C223" s="105"/>
      <c r="D223" s="110"/>
      <c r="E223" s="111"/>
      <c r="F223" s="111"/>
      <c r="G223" s="112"/>
      <c r="H223" s="4"/>
      <c r="I223" s="111"/>
      <c r="J223" s="112"/>
      <c r="K223" s="4"/>
      <c r="X223" s="104"/>
      <c r="Y223" s="104"/>
      <c r="Z223" s="104"/>
    </row>
    <row r="224" spans="3:26">
      <c r="C224" s="107"/>
      <c r="D224" s="110"/>
      <c r="E224" s="111"/>
      <c r="F224" s="111"/>
      <c r="G224" s="114"/>
      <c r="H224" s="4"/>
      <c r="I224" s="111"/>
      <c r="J224" s="114"/>
      <c r="K224" s="4"/>
      <c r="X224" s="104"/>
      <c r="Y224" s="104"/>
      <c r="Z224" s="104"/>
    </row>
    <row r="225" spans="3:26">
      <c r="D225" s="110"/>
      <c r="E225" s="111"/>
      <c r="F225" s="111"/>
      <c r="G225" s="114"/>
      <c r="H225" s="4"/>
      <c r="I225" s="111"/>
      <c r="J225" s="114"/>
      <c r="K225" s="4"/>
      <c r="V225" s="104"/>
      <c r="X225" s="104"/>
      <c r="Y225" s="104"/>
      <c r="Z225" s="104"/>
    </row>
    <row r="226" spans="3:26">
      <c r="C226" s="107"/>
      <c r="D226" s="110"/>
      <c r="E226" s="111"/>
      <c r="F226" s="111"/>
      <c r="G226" s="115"/>
      <c r="H226" s="4"/>
      <c r="I226" s="111"/>
      <c r="J226" s="115"/>
      <c r="K226" s="4"/>
      <c r="V226" s="104"/>
      <c r="X226" s="104"/>
      <c r="Y226" s="104"/>
      <c r="Z226" s="104"/>
    </row>
    <row r="227" spans="3:26">
      <c r="C227" s="105"/>
      <c r="D227" s="110"/>
      <c r="E227" s="111"/>
      <c r="F227" s="111"/>
      <c r="G227" s="112"/>
      <c r="H227" s="4"/>
      <c r="I227" s="111"/>
      <c r="J227" s="112"/>
      <c r="K227" s="4"/>
      <c r="V227" s="104"/>
      <c r="W227" s="105"/>
      <c r="X227" s="104"/>
      <c r="Y227" s="104"/>
      <c r="Z227" s="104"/>
    </row>
    <row r="228" spans="3:26">
      <c r="D228" s="110"/>
      <c r="E228" s="111"/>
      <c r="F228" s="111"/>
      <c r="G228" s="114"/>
      <c r="H228" s="4"/>
      <c r="I228" s="111"/>
      <c r="J228" s="114"/>
      <c r="K228" s="4"/>
      <c r="V228" s="104"/>
      <c r="X228" s="104"/>
      <c r="Y228" s="104"/>
      <c r="Z228" s="104"/>
    </row>
    <row r="229" spans="3:26">
      <c r="C229" s="107"/>
      <c r="D229" s="110"/>
      <c r="E229" s="111"/>
      <c r="F229" s="111"/>
      <c r="G229" s="114"/>
      <c r="H229" s="4"/>
      <c r="I229" s="111"/>
      <c r="J229" s="114"/>
      <c r="K229" s="4"/>
      <c r="V229" s="104"/>
      <c r="X229" s="104"/>
      <c r="Y229" s="104"/>
      <c r="Z229" s="104"/>
    </row>
    <row r="230" spans="3:26">
      <c r="D230" s="110"/>
      <c r="E230" s="4"/>
      <c r="F230" s="4"/>
      <c r="G230" s="115"/>
      <c r="H230" s="4"/>
      <c r="I230" s="4"/>
      <c r="J230" s="115"/>
      <c r="K230" s="4"/>
      <c r="V230" s="104"/>
      <c r="X230" s="104"/>
      <c r="Y230" s="104"/>
      <c r="Z230" s="104"/>
    </row>
    <row r="231" spans="3:26">
      <c r="D231" s="4"/>
      <c r="E231" s="4"/>
      <c r="F231" s="4"/>
      <c r="G231" s="115"/>
      <c r="H231" s="4"/>
      <c r="I231" s="4"/>
      <c r="J231" s="115"/>
      <c r="K231" s="4"/>
      <c r="V231" s="104"/>
      <c r="X231" s="104"/>
      <c r="Y231" s="104"/>
      <c r="Z231" s="104"/>
    </row>
    <row r="232" spans="3:26">
      <c r="C232" s="105"/>
      <c r="D232" s="110"/>
      <c r="E232" s="111"/>
      <c r="F232" s="111"/>
      <c r="G232" s="112"/>
      <c r="H232" s="4"/>
      <c r="I232" s="111"/>
      <c r="J232" s="112"/>
      <c r="K232" s="4"/>
      <c r="V232" s="104"/>
      <c r="X232" s="104"/>
      <c r="Y232" s="104"/>
      <c r="Z232" s="104"/>
    </row>
    <row r="233" spans="3:26">
      <c r="D233" s="110"/>
      <c r="E233" s="4"/>
      <c r="F233" s="4"/>
      <c r="G233" s="115"/>
      <c r="H233" s="4"/>
      <c r="I233" s="4"/>
      <c r="J233" s="115"/>
      <c r="K233" s="4"/>
      <c r="V233" s="104"/>
      <c r="X233" s="104"/>
      <c r="Y233" s="104"/>
      <c r="Z233" s="104"/>
    </row>
    <row r="234" spans="3:26">
      <c r="D234" s="110"/>
      <c r="E234" s="4"/>
      <c r="F234" s="4"/>
      <c r="G234" s="115"/>
      <c r="H234" s="4"/>
      <c r="I234" s="4"/>
      <c r="J234" s="115"/>
      <c r="K234" s="4"/>
      <c r="V234" s="104"/>
      <c r="X234" s="104"/>
      <c r="Y234" s="104"/>
      <c r="Z234" s="104"/>
    </row>
    <row r="235" spans="3:26">
      <c r="D235" s="110"/>
      <c r="E235" s="4"/>
      <c r="F235" s="4"/>
      <c r="G235" s="115"/>
      <c r="H235" s="4"/>
      <c r="I235" s="4"/>
      <c r="J235" s="115"/>
      <c r="K235" s="4"/>
      <c r="X235" s="104"/>
      <c r="Y235" s="104"/>
      <c r="Z235" s="104"/>
    </row>
    <row r="236" spans="3:26">
      <c r="D236" s="110"/>
      <c r="E236" s="4"/>
      <c r="F236" s="4"/>
      <c r="G236" s="115"/>
      <c r="H236" s="4"/>
      <c r="I236" s="4"/>
      <c r="J236" s="115"/>
      <c r="K236" s="4"/>
    </row>
    <row r="237" spans="3:26">
      <c r="D237" s="110"/>
      <c r="E237" s="4"/>
      <c r="F237" s="4"/>
      <c r="G237" s="115"/>
      <c r="H237" s="4"/>
      <c r="I237" s="4"/>
      <c r="J237" s="115"/>
      <c r="K237" s="4"/>
    </row>
    <row r="238" spans="3:26">
      <c r="C238" s="105"/>
      <c r="D238" s="110"/>
      <c r="E238" s="111"/>
      <c r="F238" s="111"/>
      <c r="G238" s="112"/>
      <c r="H238" s="4"/>
      <c r="I238" s="111"/>
      <c r="J238" s="112"/>
      <c r="K238" s="4"/>
    </row>
    <row r="239" spans="3:26">
      <c r="D239" s="110"/>
      <c r="E239" s="4"/>
      <c r="F239" s="4"/>
      <c r="G239" s="115"/>
      <c r="H239" s="4"/>
      <c r="I239" s="4"/>
      <c r="J239" s="115"/>
      <c r="K239" s="4"/>
    </row>
    <row r="240" spans="3:26">
      <c r="D240" s="110"/>
      <c r="E240" s="4"/>
      <c r="F240" s="4"/>
      <c r="G240" s="115"/>
      <c r="H240" s="4"/>
      <c r="I240" s="4"/>
      <c r="J240" s="115"/>
      <c r="K240" s="4"/>
    </row>
    <row r="241" spans="3:11">
      <c r="D241" s="110"/>
      <c r="E241" s="4"/>
      <c r="F241" s="4"/>
      <c r="G241" s="115"/>
      <c r="H241" s="4"/>
      <c r="I241" s="4"/>
      <c r="J241" s="115"/>
      <c r="K241" s="4"/>
    </row>
    <row r="242" spans="3:11">
      <c r="D242" s="110"/>
      <c r="E242" s="4"/>
      <c r="F242" s="4"/>
      <c r="G242" s="115"/>
      <c r="H242" s="4"/>
      <c r="I242" s="4"/>
      <c r="J242" s="115"/>
      <c r="K242" s="4"/>
    </row>
    <row r="243" spans="3:11">
      <c r="D243" s="110"/>
      <c r="E243" s="4"/>
      <c r="F243" s="4"/>
      <c r="G243" s="115"/>
      <c r="H243" s="4"/>
      <c r="I243" s="4"/>
      <c r="J243" s="115"/>
      <c r="K243" s="4"/>
    </row>
    <row r="244" spans="3:11">
      <c r="C244" s="105"/>
      <c r="D244" s="110"/>
      <c r="E244" s="111"/>
      <c r="F244" s="111"/>
      <c r="G244" s="112"/>
      <c r="H244" s="4"/>
      <c r="I244" s="111"/>
      <c r="J244" s="112"/>
      <c r="K244" s="4"/>
    </row>
    <row r="245" spans="3:11">
      <c r="D245" s="110"/>
      <c r="E245" s="4"/>
      <c r="F245" s="4"/>
      <c r="G245" s="115"/>
      <c r="H245" s="4"/>
      <c r="I245" s="4"/>
      <c r="J245" s="115"/>
      <c r="K245" s="4"/>
    </row>
    <row r="246" spans="3:11">
      <c r="D246" s="110"/>
      <c r="E246" s="4"/>
      <c r="F246" s="4"/>
      <c r="G246" s="115"/>
      <c r="H246" s="4"/>
      <c r="I246" s="4"/>
      <c r="J246" s="115"/>
      <c r="K246" s="4"/>
    </row>
    <row r="247" spans="3:11">
      <c r="D247" s="110"/>
      <c r="E247" s="4"/>
      <c r="F247" s="4"/>
      <c r="G247" s="115"/>
      <c r="H247" s="4"/>
      <c r="I247" s="4"/>
      <c r="J247" s="115"/>
      <c r="K247" s="4"/>
    </row>
    <row r="248" spans="3:11">
      <c r="C248" s="105"/>
      <c r="D248" s="110"/>
      <c r="E248" s="111"/>
      <c r="F248" s="111"/>
      <c r="G248" s="112"/>
      <c r="H248" s="4"/>
      <c r="I248" s="111"/>
      <c r="J248" s="112"/>
      <c r="K248" s="4"/>
    </row>
    <row r="249" spans="3:11">
      <c r="D249" s="110"/>
      <c r="E249" s="4"/>
      <c r="F249" s="4"/>
      <c r="G249" s="115"/>
      <c r="H249" s="4"/>
      <c r="I249" s="4"/>
      <c r="J249" s="115"/>
      <c r="K249" s="4"/>
    </row>
    <row r="250" spans="3:11">
      <c r="D250" s="110"/>
      <c r="E250" s="4"/>
      <c r="F250" s="4"/>
      <c r="G250" s="115"/>
      <c r="H250" s="4"/>
      <c r="I250" s="4"/>
      <c r="J250" s="115"/>
      <c r="K250" s="4"/>
    </row>
    <row r="251" spans="3:11">
      <c r="D251" s="4"/>
      <c r="E251" s="4"/>
      <c r="F251" s="4"/>
      <c r="G251" s="115"/>
      <c r="H251" s="4"/>
      <c r="I251" s="4"/>
      <c r="J251" s="115"/>
      <c r="K251" s="4"/>
    </row>
    <row r="252" spans="3:11">
      <c r="C252" s="105"/>
      <c r="D252" s="110"/>
      <c r="E252" s="111"/>
      <c r="F252" s="111"/>
      <c r="G252" s="112"/>
      <c r="H252" s="4"/>
      <c r="I252" s="111"/>
      <c r="J252" s="112"/>
      <c r="K252" s="4"/>
    </row>
    <row r="253" spans="3:11">
      <c r="D253" s="117"/>
      <c r="E253" s="109"/>
      <c r="F253" s="109"/>
      <c r="G253" s="109"/>
      <c r="H253" s="4"/>
      <c r="I253" s="109"/>
      <c r="J253" s="109"/>
      <c r="K253" s="4"/>
    </row>
    <row r="254" spans="3:11">
      <c r="C254" s="105"/>
      <c r="D254" s="110"/>
      <c r="E254" s="118"/>
      <c r="F254" s="118"/>
      <c r="G254" s="112"/>
      <c r="H254" s="108"/>
      <c r="I254" s="118"/>
      <c r="J254" s="112"/>
      <c r="K254" s="108"/>
    </row>
    <row r="255" spans="3:11">
      <c r="C255" s="105"/>
      <c r="D255" s="119"/>
      <c r="E255" s="111"/>
      <c r="F255" s="111"/>
      <c r="G255" s="112"/>
      <c r="H255" s="113"/>
      <c r="I255" s="111"/>
      <c r="J255" s="112"/>
      <c r="K255" s="113"/>
    </row>
    <row r="256" spans="3:11">
      <c r="C256" s="105"/>
      <c r="D256" s="110"/>
      <c r="E256" s="111"/>
      <c r="F256" s="111"/>
      <c r="G256" s="112"/>
      <c r="H256" s="4"/>
      <c r="I256" s="111"/>
      <c r="J256" s="112"/>
      <c r="K256" s="4"/>
    </row>
    <row r="257" spans="3:11">
      <c r="C257" s="105"/>
      <c r="D257" s="110"/>
      <c r="E257" s="111"/>
      <c r="F257" s="111"/>
      <c r="G257" s="112"/>
      <c r="H257" s="113"/>
      <c r="I257" s="111"/>
      <c r="J257" s="112"/>
      <c r="K257" s="113"/>
    </row>
    <row r="258" spans="3:11">
      <c r="C258" s="105"/>
      <c r="D258" s="110"/>
      <c r="E258" s="111"/>
      <c r="F258" s="111"/>
      <c r="G258" s="112"/>
      <c r="H258" s="4"/>
      <c r="I258" s="111"/>
      <c r="J258" s="112"/>
      <c r="K258" s="4"/>
    </row>
    <row r="259" spans="3:11">
      <c r="C259" s="105"/>
      <c r="D259" s="110"/>
      <c r="E259" s="111"/>
      <c r="F259" s="111"/>
      <c r="G259" s="112"/>
      <c r="H259" s="4"/>
      <c r="I259" s="111"/>
      <c r="J259" s="112"/>
      <c r="K259" s="4"/>
    </row>
    <row r="260" spans="3:11">
      <c r="C260" s="105"/>
      <c r="D260" s="110"/>
      <c r="E260" s="111"/>
      <c r="F260" s="111"/>
      <c r="G260" s="112"/>
      <c r="H260" s="4"/>
      <c r="I260" s="111"/>
      <c r="J260" s="112"/>
      <c r="K260" s="4"/>
    </row>
    <row r="261" spans="3:11">
      <c r="D261" s="4"/>
      <c r="E261" s="4"/>
      <c r="F261" s="4"/>
      <c r="G261" s="4"/>
      <c r="H261" s="4"/>
      <c r="I261" s="4"/>
      <c r="J261" s="4"/>
      <c r="K261" s="4"/>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3298-622C-40F7-BC6C-5A70929A5E94}">
  <dimension ref="B2:BM261"/>
  <sheetViews>
    <sheetView zoomScale="55" zoomScaleNormal="55" workbookViewId="0">
      <selection activeCell="C79" sqref="C79"/>
    </sheetView>
  </sheetViews>
  <sheetFormatPr defaultColWidth="9.140625" defaultRowHeight="12.75"/>
  <cols>
    <col min="1" max="1" width="9.140625" style="4" customWidth="1"/>
    <col min="2" max="2" width="7.28515625" style="4" customWidth="1"/>
    <col min="3" max="3" width="89.28515625" style="4" bestFit="1" customWidth="1"/>
    <col min="4" max="4" width="42.28515625" style="104" bestFit="1" customWidth="1"/>
    <col min="5" max="5" width="32.7109375" style="104" bestFit="1" customWidth="1"/>
    <col min="6" max="6" width="13.85546875" style="104" customWidth="1"/>
    <col min="7" max="7" width="22.28515625" style="104" bestFit="1" customWidth="1"/>
    <col min="8" max="8" width="34.42578125" style="104" bestFit="1" customWidth="1"/>
    <col min="9" max="9" width="13.85546875" style="104" customWidth="1"/>
    <col min="10" max="10" width="22.28515625" style="104" bestFit="1" customWidth="1"/>
    <col min="11" max="11" width="34.42578125" style="104" bestFit="1" customWidth="1"/>
    <col min="12" max="12" width="13.85546875" style="104" customWidth="1"/>
    <col min="13" max="13" width="22.28515625" style="104" bestFit="1" customWidth="1"/>
    <col min="14" max="14" width="34.42578125" style="104" customWidth="1"/>
    <col min="15" max="15" width="13.85546875" style="104" customWidth="1"/>
    <col min="16" max="16" width="22.28515625" style="104" bestFit="1" customWidth="1"/>
    <col min="17" max="17" width="34.42578125" style="104" bestFit="1" customWidth="1"/>
    <col min="18" max="36" width="9.140625" style="4"/>
    <col min="37" max="37" width="10" style="4" customWidth="1"/>
    <col min="38" max="38" width="9.85546875" style="4" customWidth="1"/>
    <col min="39" max="39" width="10.140625" style="4" customWidth="1"/>
    <col min="40" max="40" width="9" style="4" customWidth="1"/>
    <col min="41" max="41" width="10.7109375" style="4" customWidth="1"/>
    <col min="42" max="42" width="12" style="4" customWidth="1"/>
    <col min="43" max="43" width="10.5703125" style="4" customWidth="1"/>
    <col min="44" max="47" width="9.140625" style="4"/>
    <col min="48" max="49" width="9.140625" style="4" customWidth="1"/>
    <col min="50" max="50" width="9.5703125" style="4" customWidth="1"/>
    <col min="51" max="51" width="9.42578125" style="4" customWidth="1"/>
    <col min="52" max="52" width="9.28515625" style="4" customWidth="1"/>
    <col min="53" max="53" width="10.85546875" style="4" customWidth="1"/>
    <col min="54" max="54" width="11.28515625" style="4" customWidth="1"/>
    <col min="55" max="276" width="9.140625" style="4"/>
    <col min="277" max="277" width="9.140625" style="4" customWidth="1"/>
    <col min="278" max="278" width="7.28515625" style="4" customWidth="1"/>
    <col min="279" max="279" width="96.85546875" style="4" customWidth="1"/>
    <col min="280" max="280" width="26.28515625" style="4" customWidth="1"/>
    <col min="281" max="281" width="17.28515625" style="4" customWidth="1"/>
    <col min="282" max="282" width="25.42578125" style="4" customWidth="1"/>
    <col min="283" max="283" width="21" style="4" customWidth="1"/>
    <col min="284" max="284" width="27.5703125" style="4" customWidth="1"/>
    <col min="285" max="286" width="9.140625" style="4"/>
    <col min="287" max="287" width="11.42578125" style="4" bestFit="1" customWidth="1"/>
    <col min="288" max="288" width="9.140625" style="4"/>
    <col min="289" max="289" width="9.140625" style="4" customWidth="1"/>
    <col min="290" max="292" width="9.140625" style="4"/>
    <col min="293" max="293" width="10" style="4" customWidth="1"/>
    <col min="294" max="294" width="9.85546875" style="4" customWidth="1"/>
    <col min="295" max="295" width="10.140625" style="4" customWidth="1"/>
    <col min="296" max="296" width="9" style="4" customWidth="1"/>
    <col min="297" max="297" width="10.7109375" style="4" customWidth="1"/>
    <col min="298" max="298" width="12" style="4" customWidth="1"/>
    <col min="299" max="299" width="10.5703125" style="4" customWidth="1"/>
    <col min="300" max="303" width="9.140625" style="4"/>
    <col min="304" max="305" width="9.140625" style="4" customWidth="1"/>
    <col min="306" max="306" width="9.5703125" style="4" customWidth="1"/>
    <col min="307" max="307" width="9.42578125" style="4" customWidth="1"/>
    <col min="308" max="308" width="9.28515625" style="4" customWidth="1"/>
    <col min="309" max="309" width="10.85546875" style="4" customWidth="1"/>
    <col min="310" max="310" width="11.28515625" style="4" customWidth="1"/>
    <col min="311" max="532" width="9.140625" style="4"/>
    <col min="533" max="533" width="9.140625" style="4" customWidth="1"/>
    <col min="534" max="534" width="7.28515625" style="4" customWidth="1"/>
    <col min="535" max="535" width="96.85546875" style="4" customWidth="1"/>
    <col min="536" max="536" width="26.28515625" style="4" customWidth="1"/>
    <col min="537" max="537" width="17.28515625" style="4" customWidth="1"/>
    <col min="538" max="538" width="25.42578125" style="4" customWidth="1"/>
    <col min="539" max="539" width="21" style="4" customWidth="1"/>
    <col min="540" max="540" width="27.5703125" style="4" customWidth="1"/>
    <col min="541" max="542" width="9.140625" style="4"/>
    <col min="543" max="543" width="11.42578125" style="4" bestFit="1" customWidth="1"/>
    <col min="544" max="544" width="9.140625" style="4"/>
    <col min="545" max="545" width="9.140625" style="4" customWidth="1"/>
    <col min="546" max="548" width="9.140625" style="4"/>
    <col min="549" max="549" width="10" style="4" customWidth="1"/>
    <col min="550" max="550" width="9.85546875" style="4" customWidth="1"/>
    <col min="551" max="551" width="10.140625" style="4" customWidth="1"/>
    <col min="552" max="552" width="9" style="4" customWidth="1"/>
    <col min="553" max="553" width="10.7109375" style="4" customWidth="1"/>
    <col min="554" max="554" width="12" style="4" customWidth="1"/>
    <col min="555" max="555" width="10.5703125" style="4" customWidth="1"/>
    <col min="556" max="559" width="9.140625" style="4"/>
    <col min="560" max="561" width="9.140625" style="4" customWidth="1"/>
    <col min="562" max="562" width="9.5703125" style="4" customWidth="1"/>
    <col min="563" max="563" width="9.42578125" style="4" customWidth="1"/>
    <col min="564" max="564" width="9.28515625" style="4" customWidth="1"/>
    <col min="565" max="565" width="10.85546875" style="4" customWidth="1"/>
    <col min="566" max="566" width="11.28515625" style="4" customWidth="1"/>
    <col min="567" max="788" width="9.140625" style="4"/>
    <col min="789" max="789" width="9.140625" style="4" customWidth="1"/>
    <col min="790" max="790" width="7.28515625" style="4" customWidth="1"/>
    <col min="791" max="791" width="96.85546875" style="4" customWidth="1"/>
    <col min="792" max="792" width="26.28515625" style="4" customWidth="1"/>
    <col min="793" max="793" width="17.28515625" style="4" customWidth="1"/>
    <col min="794" max="794" width="25.42578125" style="4" customWidth="1"/>
    <col min="795" max="795" width="21" style="4" customWidth="1"/>
    <col min="796" max="796" width="27.5703125" style="4" customWidth="1"/>
    <col min="797" max="798" width="9.140625" style="4"/>
    <col min="799" max="799" width="11.42578125" style="4" bestFit="1" customWidth="1"/>
    <col min="800" max="800" width="9.140625" style="4"/>
    <col min="801" max="801" width="9.140625" style="4" customWidth="1"/>
    <col min="802" max="804" width="9.140625" style="4"/>
    <col min="805" max="805" width="10" style="4" customWidth="1"/>
    <col min="806" max="806" width="9.85546875" style="4" customWidth="1"/>
    <col min="807" max="807" width="10.140625" style="4" customWidth="1"/>
    <col min="808" max="808" width="9" style="4" customWidth="1"/>
    <col min="809" max="809" width="10.7109375" style="4" customWidth="1"/>
    <col min="810" max="810" width="12" style="4" customWidth="1"/>
    <col min="811" max="811" width="10.5703125" style="4" customWidth="1"/>
    <col min="812" max="815" width="9.140625" style="4"/>
    <col min="816" max="817" width="9.140625" style="4" customWidth="1"/>
    <col min="818" max="818" width="9.5703125" style="4" customWidth="1"/>
    <col min="819" max="819" width="9.42578125" style="4" customWidth="1"/>
    <col min="820" max="820" width="9.28515625" style="4" customWidth="1"/>
    <col min="821" max="821" width="10.85546875" style="4" customWidth="1"/>
    <col min="822" max="822" width="11.28515625" style="4" customWidth="1"/>
    <col min="823" max="1044" width="9.140625" style="4"/>
    <col min="1045" max="1045" width="9.140625" style="4" customWidth="1"/>
    <col min="1046" max="1046" width="7.28515625" style="4" customWidth="1"/>
    <col min="1047" max="1047" width="96.85546875" style="4" customWidth="1"/>
    <col min="1048" max="1048" width="26.28515625" style="4" customWidth="1"/>
    <col min="1049" max="1049" width="17.28515625" style="4" customWidth="1"/>
    <col min="1050" max="1050" width="25.42578125" style="4" customWidth="1"/>
    <col min="1051" max="1051" width="21" style="4" customWidth="1"/>
    <col min="1052" max="1052" width="27.5703125" style="4" customWidth="1"/>
    <col min="1053" max="1054" width="9.140625" style="4"/>
    <col min="1055" max="1055" width="11.42578125" style="4" bestFit="1" customWidth="1"/>
    <col min="1056" max="1056" width="9.140625" style="4"/>
    <col min="1057" max="1057" width="9.140625" style="4" customWidth="1"/>
    <col min="1058" max="1060" width="9.140625" style="4"/>
    <col min="1061" max="1061" width="10" style="4" customWidth="1"/>
    <col min="1062" max="1062" width="9.85546875" style="4" customWidth="1"/>
    <col min="1063" max="1063" width="10.140625" style="4" customWidth="1"/>
    <col min="1064" max="1064" width="9" style="4" customWidth="1"/>
    <col min="1065" max="1065" width="10.7109375" style="4" customWidth="1"/>
    <col min="1066" max="1066" width="12" style="4" customWidth="1"/>
    <col min="1067" max="1067" width="10.5703125" style="4" customWidth="1"/>
    <col min="1068" max="1071" width="9.140625" style="4"/>
    <col min="1072" max="1073" width="9.140625" style="4" customWidth="1"/>
    <col min="1074" max="1074" width="9.5703125" style="4" customWidth="1"/>
    <col min="1075" max="1075" width="9.42578125" style="4" customWidth="1"/>
    <col min="1076" max="1076" width="9.28515625" style="4" customWidth="1"/>
    <col min="1077" max="1077" width="10.85546875" style="4" customWidth="1"/>
    <col min="1078" max="1078" width="11.28515625" style="4" customWidth="1"/>
    <col min="1079" max="1300" width="9.140625" style="4"/>
    <col min="1301" max="1301" width="9.140625" style="4" customWidth="1"/>
    <col min="1302" max="1302" width="7.28515625" style="4" customWidth="1"/>
    <col min="1303" max="1303" width="96.85546875" style="4" customWidth="1"/>
    <col min="1304" max="1304" width="26.28515625" style="4" customWidth="1"/>
    <col min="1305" max="1305" width="17.28515625" style="4" customWidth="1"/>
    <col min="1306" max="1306" width="25.42578125" style="4" customWidth="1"/>
    <col min="1307" max="1307" width="21" style="4" customWidth="1"/>
    <col min="1308" max="1308" width="27.5703125" style="4" customWidth="1"/>
    <col min="1309" max="1310" width="9.140625" style="4"/>
    <col min="1311" max="1311" width="11.42578125" style="4" bestFit="1" customWidth="1"/>
    <col min="1312" max="1312" width="9.140625" style="4"/>
    <col min="1313" max="1313" width="9.140625" style="4" customWidth="1"/>
    <col min="1314" max="1316" width="9.140625" style="4"/>
    <col min="1317" max="1317" width="10" style="4" customWidth="1"/>
    <col min="1318" max="1318" width="9.85546875" style="4" customWidth="1"/>
    <col min="1319" max="1319" width="10.140625" style="4" customWidth="1"/>
    <col min="1320" max="1320" width="9" style="4" customWidth="1"/>
    <col min="1321" max="1321" width="10.7109375" style="4" customWidth="1"/>
    <col min="1322" max="1322" width="12" style="4" customWidth="1"/>
    <col min="1323" max="1323" width="10.5703125" style="4" customWidth="1"/>
    <col min="1324" max="1327" width="9.140625" style="4"/>
    <col min="1328" max="1329" width="9.140625" style="4" customWidth="1"/>
    <col min="1330" max="1330" width="9.5703125" style="4" customWidth="1"/>
    <col min="1331" max="1331" width="9.42578125" style="4" customWidth="1"/>
    <col min="1332" max="1332" width="9.28515625" style="4" customWidth="1"/>
    <col min="1333" max="1333" width="10.85546875" style="4" customWidth="1"/>
    <col min="1334" max="1334" width="11.28515625" style="4" customWidth="1"/>
    <col min="1335" max="1556" width="9.140625" style="4"/>
    <col min="1557" max="1557" width="9.140625" style="4" customWidth="1"/>
    <col min="1558" max="1558" width="7.28515625" style="4" customWidth="1"/>
    <col min="1559" max="1559" width="96.85546875" style="4" customWidth="1"/>
    <col min="1560" max="1560" width="26.28515625" style="4" customWidth="1"/>
    <col min="1561" max="1561" width="17.28515625" style="4" customWidth="1"/>
    <col min="1562" max="1562" width="25.42578125" style="4" customWidth="1"/>
    <col min="1563" max="1563" width="21" style="4" customWidth="1"/>
    <col min="1564" max="1564" width="27.5703125" style="4" customWidth="1"/>
    <col min="1565" max="1566" width="9.140625" style="4"/>
    <col min="1567" max="1567" width="11.42578125" style="4" bestFit="1" customWidth="1"/>
    <col min="1568" max="1568" width="9.140625" style="4"/>
    <col min="1569" max="1569" width="9.140625" style="4" customWidth="1"/>
    <col min="1570" max="1572" width="9.140625" style="4"/>
    <col min="1573" max="1573" width="10" style="4" customWidth="1"/>
    <col min="1574" max="1574" width="9.85546875" style="4" customWidth="1"/>
    <col min="1575" max="1575" width="10.140625" style="4" customWidth="1"/>
    <col min="1576" max="1576" width="9" style="4" customWidth="1"/>
    <col min="1577" max="1577" width="10.7109375" style="4" customWidth="1"/>
    <col min="1578" max="1578" width="12" style="4" customWidth="1"/>
    <col min="1579" max="1579" width="10.5703125" style="4" customWidth="1"/>
    <col min="1580" max="1583" width="9.140625" style="4"/>
    <col min="1584" max="1585" width="9.140625" style="4" customWidth="1"/>
    <col min="1586" max="1586" width="9.5703125" style="4" customWidth="1"/>
    <col min="1587" max="1587" width="9.42578125" style="4" customWidth="1"/>
    <col min="1588" max="1588" width="9.28515625" style="4" customWidth="1"/>
    <col min="1589" max="1589" width="10.85546875" style="4" customWidth="1"/>
    <col min="1590" max="1590" width="11.28515625" style="4" customWidth="1"/>
    <col min="1591" max="1812" width="9.140625" style="4"/>
    <col min="1813" max="1813" width="9.140625" style="4" customWidth="1"/>
    <col min="1814" max="1814" width="7.28515625" style="4" customWidth="1"/>
    <col min="1815" max="1815" width="96.85546875" style="4" customWidth="1"/>
    <col min="1816" max="1816" width="26.28515625" style="4" customWidth="1"/>
    <col min="1817" max="1817" width="17.28515625" style="4" customWidth="1"/>
    <col min="1818" max="1818" width="25.42578125" style="4" customWidth="1"/>
    <col min="1819" max="1819" width="21" style="4" customWidth="1"/>
    <col min="1820" max="1820" width="27.5703125" style="4" customWidth="1"/>
    <col min="1821" max="1822" width="9.140625" style="4"/>
    <col min="1823" max="1823" width="11.42578125" style="4" bestFit="1" customWidth="1"/>
    <col min="1824" max="1824" width="9.140625" style="4"/>
    <col min="1825" max="1825" width="9.140625" style="4" customWidth="1"/>
    <col min="1826" max="1828" width="9.140625" style="4"/>
    <col min="1829" max="1829" width="10" style="4" customWidth="1"/>
    <col min="1830" max="1830" width="9.85546875" style="4" customWidth="1"/>
    <col min="1831" max="1831" width="10.140625" style="4" customWidth="1"/>
    <col min="1832" max="1832" width="9" style="4" customWidth="1"/>
    <col min="1833" max="1833" width="10.7109375" style="4" customWidth="1"/>
    <col min="1834" max="1834" width="12" style="4" customWidth="1"/>
    <col min="1835" max="1835" width="10.5703125" style="4" customWidth="1"/>
    <col min="1836" max="1839" width="9.140625" style="4"/>
    <col min="1840" max="1841" width="9.140625" style="4" customWidth="1"/>
    <col min="1842" max="1842" width="9.5703125" style="4" customWidth="1"/>
    <col min="1843" max="1843" width="9.42578125" style="4" customWidth="1"/>
    <col min="1844" max="1844" width="9.28515625" style="4" customWidth="1"/>
    <col min="1845" max="1845" width="10.85546875" style="4" customWidth="1"/>
    <col min="1846" max="1846" width="11.28515625" style="4" customWidth="1"/>
    <col min="1847" max="2068" width="9.140625" style="4"/>
    <col min="2069" max="2069" width="9.140625" style="4" customWidth="1"/>
    <col min="2070" max="2070" width="7.28515625" style="4" customWidth="1"/>
    <col min="2071" max="2071" width="96.85546875" style="4" customWidth="1"/>
    <col min="2072" max="2072" width="26.28515625" style="4" customWidth="1"/>
    <col min="2073" max="2073" width="17.28515625" style="4" customWidth="1"/>
    <col min="2074" max="2074" width="25.42578125" style="4" customWidth="1"/>
    <col min="2075" max="2075" width="21" style="4" customWidth="1"/>
    <col min="2076" max="2076" width="27.5703125" style="4" customWidth="1"/>
    <col min="2077" max="2078" width="9.140625" style="4"/>
    <col min="2079" max="2079" width="11.42578125" style="4" bestFit="1" customWidth="1"/>
    <col min="2080" max="2080" width="9.140625" style="4"/>
    <col min="2081" max="2081" width="9.140625" style="4" customWidth="1"/>
    <col min="2082" max="2084" width="9.140625" style="4"/>
    <col min="2085" max="2085" width="10" style="4" customWidth="1"/>
    <col min="2086" max="2086" width="9.85546875" style="4" customWidth="1"/>
    <col min="2087" max="2087" width="10.140625" style="4" customWidth="1"/>
    <col min="2088" max="2088" width="9" style="4" customWidth="1"/>
    <col min="2089" max="2089" width="10.7109375" style="4" customWidth="1"/>
    <col min="2090" max="2090" width="12" style="4" customWidth="1"/>
    <col min="2091" max="2091" width="10.5703125" style="4" customWidth="1"/>
    <col min="2092" max="2095" width="9.140625" style="4"/>
    <col min="2096" max="2097" width="9.140625" style="4" customWidth="1"/>
    <col min="2098" max="2098" width="9.5703125" style="4" customWidth="1"/>
    <col min="2099" max="2099" width="9.42578125" style="4" customWidth="1"/>
    <col min="2100" max="2100" width="9.28515625" style="4" customWidth="1"/>
    <col min="2101" max="2101" width="10.85546875" style="4" customWidth="1"/>
    <col min="2102" max="2102" width="11.28515625" style="4" customWidth="1"/>
    <col min="2103" max="2324" width="9.140625" style="4"/>
    <col min="2325" max="2325" width="9.140625" style="4" customWidth="1"/>
    <col min="2326" max="2326" width="7.28515625" style="4" customWidth="1"/>
    <col min="2327" max="2327" width="96.85546875" style="4" customWidth="1"/>
    <col min="2328" max="2328" width="26.28515625" style="4" customWidth="1"/>
    <col min="2329" max="2329" width="17.28515625" style="4" customWidth="1"/>
    <col min="2330" max="2330" width="25.42578125" style="4" customWidth="1"/>
    <col min="2331" max="2331" width="21" style="4" customWidth="1"/>
    <col min="2332" max="2332" width="27.5703125" style="4" customWidth="1"/>
    <col min="2333" max="2334" width="9.140625" style="4"/>
    <col min="2335" max="2335" width="11.42578125" style="4" bestFit="1" customWidth="1"/>
    <col min="2336" max="2336" width="9.140625" style="4"/>
    <col min="2337" max="2337" width="9.140625" style="4" customWidth="1"/>
    <col min="2338" max="2340" width="9.140625" style="4"/>
    <col min="2341" max="2341" width="10" style="4" customWidth="1"/>
    <col min="2342" max="2342" width="9.85546875" style="4" customWidth="1"/>
    <col min="2343" max="2343" width="10.140625" style="4" customWidth="1"/>
    <col min="2344" max="2344" width="9" style="4" customWidth="1"/>
    <col min="2345" max="2345" width="10.7109375" style="4" customWidth="1"/>
    <col min="2346" max="2346" width="12" style="4" customWidth="1"/>
    <col min="2347" max="2347" width="10.5703125" style="4" customWidth="1"/>
    <col min="2348" max="2351" width="9.140625" style="4"/>
    <col min="2352" max="2353" width="9.140625" style="4" customWidth="1"/>
    <col min="2354" max="2354" width="9.5703125" style="4" customWidth="1"/>
    <col min="2355" max="2355" width="9.42578125" style="4" customWidth="1"/>
    <col min="2356" max="2356" width="9.28515625" style="4" customWidth="1"/>
    <col min="2357" max="2357" width="10.85546875" style="4" customWidth="1"/>
    <col min="2358" max="2358" width="11.28515625" style="4" customWidth="1"/>
    <col min="2359" max="2580" width="9.140625" style="4"/>
    <col min="2581" max="2581" width="9.140625" style="4" customWidth="1"/>
    <col min="2582" max="2582" width="7.28515625" style="4" customWidth="1"/>
    <col min="2583" max="2583" width="96.85546875" style="4" customWidth="1"/>
    <col min="2584" max="2584" width="26.28515625" style="4" customWidth="1"/>
    <col min="2585" max="2585" width="17.28515625" style="4" customWidth="1"/>
    <col min="2586" max="2586" width="25.42578125" style="4" customWidth="1"/>
    <col min="2587" max="2587" width="21" style="4" customWidth="1"/>
    <col min="2588" max="2588" width="27.5703125" style="4" customWidth="1"/>
    <col min="2589" max="2590" width="9.140625" style="4"/>
    <col min="2591" max="2591" width="11.42578125" style="4" bestFit="1" customWidth="1"/>
    <col min="2592" max="2592" width="9.140625" style="4"/>
    <col min="2593" max="2593" width="9.140625" style="4" customWidth="1"/>
    <col min="2594" max="2596" width="9.140625" style="4"/>
    <col min="2597" max="2597" width="10" style="4" customWidth="1"/>
    <col min="2598" max="2598" width="9.85546875" style="4" customWidth="1"/>
    <col min="2599" max="2599" width="10.140625" style="4" customWidth="1"/>
    <col min="2600" max="2600" width="9" style="4" customWidth="1"/>
    <col min="2601" max="2601" width="10.7109375" style="4" customWidth="1"/>
    <col min="2602" max="2602" width="12" style="4" customWidth="1"/>
    <col min="2603" max="2603" width="10.5703125" style="4" customWidth="1"/>
    <col min="2604" max="2607" width="9.140625" style="4"/>
    <col min="2608" max="2609" width="9.140625" style="4" customWidth="1"/>
    <col min="2610" max="2610" width="9.5703125" style="4" customWidth="1"/>
    <col min="2611" max="2611" width="9.42578125" style="4" customWidth="1"/>
    <col min="2612" max="2612" width="9.28515625" style="4" customWidth="1"/>
    <col min="2613" max="2613" width="10.85546875" style="4" customWidth="1"/>
    <col min="2614" max="2614" width="11.28515625" style="4" customWidth="1"/>
    <col min="2615" max="2836" width="9.140625" style="4"/>
    <col min="2837" max="2837" width="9.140625" style="4" customWidth="1"/>
    <col min="2838" max="2838" width="7.28515625" style="4" customWidth="1"/>
    <col min="2839" max="2839" width="96.85546875" style="4" customWidth="1"/>
    <col min="2840" max="2840" width="26.28515625" style="4" customWidth="1"/>
    <col min="2841" max="2841" width="17.28515625" style="4" customWidth="1"/>
    <col min="2842" max="2842" width="25.42578125" style="4" customWidth="1"/>
    <col min="2843" max="2843" width="21" style="4" customWidth="1"/>
    <col min="2844" max="2844" width="27.5703125" style="4" customWidth="1"/>
    <col min="2845" max="2846" width="9.140625" style="4"/>
    <col min="2847" max="2847" width="11.42578125" style="4" bestFit="1" customWidth="1"/>
    <col min="2848" max="2848" width="9.140625" style="4"/>
    <col min="2849" max="2849" width="9.140625" style="4" customWidth="1"/>
    <col min="2850" max="2852" width="9.140625" style="4"/>
    <col min="2853" max="2853" width="10" style="4" customWidth="1"/>
    <col min="2854" max="2854" width="9.85546875" style="4" customWidth="1"/>
    <col min="2855" max="2855" width="10.140625" style="4" customWidth="1"/>
    <col min="2856" max="2856" width="9" style="4" customWidth="1"/>
    <col min="2857" max="2857" width="10.7109375" style="4" customWidth="1"/>
    <col min="2858" max="2858" width="12" style="4" customWidth="1"/>
    <col min="2859" max="2859" width="10.5703125" style="4" customWidth="1"/>
    <col min="2860" max="2863" width="9.140625" style="4"/>
    <col min="2864" max="2865" width="9.140625" style="4" customWidth="1"/>
    <col min="2866" max="2866" width="9.5703125" style="4" customWidth="1"/>
    <col min="2867" max="2867" width="9.42578125" style="4" customWidth="1"/>
    <col min="2868" max="2868" width="9.28515625" style="4" customWidth="1"/>
    <col min="2869" max="2869" width="10.85546875" style="4" customWidth="1"/>
    <col min="2870" max="2870" width="11.28515625" style="4" customWidth="1"/>
    <col min="2871" max="3092" width="9.140625" style="4"/>
    <col min="3093" max="3093" width="9.140625" style="4" customWidth="1"/>
    <col min="3094" max="3094" width="7.28515625" style="4" customWidth="1"/>
    <col min="3095" max="3095" width="96.85546875" style="4" customWidth="1"/>
    <col min="3096" max="3096" width="26.28515625" style="4" customWidth="1"/>
    <col min="3097" max="3097" width="17.28515625" style="4" customWidth="1"/>
    <col min="3098" max="3098" width="25.42578125" style="4" customWidth="1"/>
    <col min="3099" max="3099" width="21" style="4" customWidth="1"/>
    <col min="3100" max="3100" width="27.5703125" style="4" customWidth="1"/>
    <col min="3101" max="3102" width="9.140625" style="4"/>
    <col min="3103" max="3103" width="11.42578125" style="4" bestFit="1" customWidth="1"/>
    <col min="3104" max="3104" width="9.140625" style="4"/>
    <col min="3105" max="3105" width="9.140625" style="4" customWidth="1"/>
    <col min="3106" max="3108" width="9.140625" style="4"/>
    <col min="3109" max="3109" width="10" style="4" customWidth="1"/>
    <col min="3110" max="3110" width="9.85546875" style="4" customWidth="1"/>
    <col min="3111" max="3111" width="10.140625" style="4" customWidth="1"/>
    <col min="3112" max="3112" width="9" style="4" customWidth="1"/>
    <col min="3113" max="3113" width="10.7109375" style="4" customWidth="1"/>
    <col min="3114" max="3114" width="12" style="4" customWidth="1"/>
    <col min="3115" max="3115" width="10.5703125" style="4" customWidth="1"/>
    <col min="3116" max="3119" width="9.140625" style="4"/>
    <col min="3120" max="3121" width="9.140625" style="4" customWidth="1"/>
    <col min="3122" max="3122" width="9.5703125" style="4" customWidth="1"/>
    <col min="3123" max="3123" width="9.42578125" style="4" customWidth="1"/>
    <col min="3124" max="3124" width="9.28515625" style="4" customWidth="1"/>
    <col min="3125" max="3125" width="10.85546875" style="4" customWidth="1"/>
    <col min="3126" max="3126" width="11.28515625" style="4" customWidth="1"/>
    <col min="3127" max="3348" width="9.140625" style="4"/>
    <col min="3349" max="3349" width="9.140625" style="4" customWidth="1"/>
    <col min="3350" max="3350" width="7.28515625" style="4" customWidth="1"/>
    <col min="3351" max="3351" width="96.85546875" style="4" customWidth="1"/>
    <col min="3352" max="3352" width="26.28515625" style="4" customWidth="1"/>
    <col min="3353" max="3353" width="17.28515625" style="4" customWidth="1"/>
    <col min="3354" max="3354" width="25.42578125" style="4" customWidth="1"/>
    <col min="3355" max="3355" width="21" style="4" customWidth="1"/>
    <col min="3356" max="3356" width="27.5703125" style="4" customWidth="1"/>
    <col min="3357" max="3358" width="9.140625" style="4"/>
    <col min="3359" max="3359" width="11.42578125" style="4" bestFit="1" customWidth="1"/>
    <col min="3360" max="3360" width="9.140625" style="4"/>
    <col min="3361" max="3361" width="9.140625" style="4" customWidth="1"/>
    <col min="3362" max="3364" width="9.140625" style="4"/>
    <col min="3365" max="3365" width="10" style="4" customWidth="1"/>
    <col min="3366" max="3366" width="9.85546875" style="4" customWidth="1"/>
    <col min="3367" max="3367" width="10.140625" style="4" customWidth="1"/>
    <col min="3368" max="3368" width="9" style="4" customWidth="1"/>
    <col min="3369" max="3369" width="10.7109375" style="4" customWidth="1"/>
    <col min="3370" max="3370" width="12" style="4" customWidth="1"/>
    <col min="3371" max="3371" width="10.5703125" style="4" customWidth="1"/>
    <col min="3372" max="3375" width="9.140625" style="4"/>
    <col min="3376" max="3377" width="9.140625" style="4" customWidth="1"/>
    <col min="3378" max="3378" width="9.5703125" style="4" customWidth="1"/>
    <col min="3379" max="3379" width="9.42578125" style="4" customWidth="1"/>
    <col min="3380" max="3380" width="9.28515625" style="4" customWidth="1"/>
    <col min="3381" max="3381" width="10.85546875" style="4" customWidth="1"/>
    <col min="3382" max="3382" width="11.28515625" style="4" customWidth="1"/>
    <col min="3383" max="3604" width="9.140625" style="4"/>
    <col min="3605" max="3605" width="9.140625" style="4" customWidth="1"/>
    <col min="3606" max="3606" width="7.28515625" style="4" customWidth="1"/>
    <col min="3607" max="3607" width="96.85546875" style="4" customWidth="1"/>
    <col min="3608" max="3608" width="26.28515625" style="4" customWidth="1"/>
    <col min="3609" max="3609" width="17.28515625" style="4" customWidth="1"/>
    <col min="3610" max="3610" width="25.42578125" style="4" customWidth="1"/>
    <col min="3611" max="3611" width="21" style="4" customWidth="1"/>
    <col min="3612" max="3612" width="27.5703125" style="4" customWidth="1"/>
    <col min="3613" max="3614" width="9.140625" style="4"/>
    <col min="3615" max="3615" width="11.42578125" style="4" bestFit="1" customWidth="1"/>
    <col min="3616" max="3616" width="9.140625" style="4"/>
    <col min="3617" max="3617" width="9.140625" style="4" customWidth="1"/>
    <col min="3618" max="3620" width="9.140625" style="4"/>
    <col min="3621" max="3621" width="10" style="4" customWidth="1"/>
    <col min="3622" max="3622" width="9.85546875" style="4" customWidth="1"/>
    <col min="3623" max="3623" width="10.140625" style="4" customWidth="1"/>
    <col min="3624" max="3624" width="9" style="4" customWidth="1"/>
    <col min="3625" max="3625" width="10.7109375" style="4" customWidth="1"/>
    <col min="3626" max="3626" width="12" style="4" customWidth="1"/>
    <col min="3627" max="3627" width="10.5703125" style="4" customWidth="1"/>
    <col min="3628" max="3631" width="9.140625" style="4"/>
    <col min="3632" max="3633" width="9.140625" style="4" customWidth="1"/>
    <col min="3634" max="3634" width="9.5703125" style="4" customWidth="1"/>
    <col min="3635" max="3635" width="9.42578125" style="4" customWidth="1"/>
    <col min="3636" max="3636" width="9.28515625" style="4" customWidth="1"/>
    <col min="3637" max="3637" width="10.85546875" style="4" customWidth="1"/>
    <col min="3638" max="3638" width="11.28515625" style="4" customWidth="1"/>
    <col min="3639" max="3860" width="9.140625" style="4"/>
    <col min="3861" max="3861" width="9.140625" style="4" customWidth="1"/>
    <col min="3862" max="3862" width="7.28515625" style="4" customWidth="1"/>
    <col min="3863" max="3863" width="96.85546875" style="4" customWidth="1"/>
    <col min="3864" max="3864" width="26.28515625" style="4" customWidth="1"/>
    <col min="3865" max="3865" width="17.28515625" style="4" customWidth="1"/>
    <col min="3866" max="3866" width="25.42578125" style="4" customWidth="1"/>
    <col min="3867" max="3867" width="21" style="4" customWidth="1"/>
    <col min="3868" max="3868" width="27.5703125" style="4" customWidth="1"/>
    <col min="3869" max="3870" width="9.140625" style="4"/>
    <col min="3871" max="3871" width="11.42578125" style="4" bestFit="1" customWidth="1"/>
    <col min="3872" max="3872" width="9.140625" style="4"/>
    <col min="3873" max="3873" width="9.140625" style="4" customWidth="1"/>
    <col min="3874" max="3876" width="9.140625" style="4"/>
    <col min="3877" max="3877" width="10" style="4" customWidth="1"/>
    <col min="3878" max="3878" width="9.85546875" style="4" customWidth="1"/>
    <col min="3879" max="3879" width="10.140625" style="4" customWidth="1"/>
    <col min="3880" max="3880" width="9" style="4" customWidth="1"/>
    <col min="3881" max="3881" width="10.7109375" style="4" customWidth="1"/>
    <col min="3882" max="3882" width="12" style="4" customWidth="1"/>
    <col min="3883" max="3883" width="10.5703125" style="4" customWidth="1"/>
    <col min="3884" max="3887" width="9.140625" style="4"/>
    <col min="3888" max="3889" width="9.140625" style="4" customWidth="1"/>
    <col min="3890" max="3890" width="9.5703125" style="4" customWidth="1"/>
    <col min="3891" max="3891" width="9.42578125" style="4" customWidth="1"/>
    <col min="3892" max="3892" width="9.28515625" style="4" customWidth="1"/>
    <col min="3893" max="3893" width="10.85546875" style="4" customWidth="1"/>
    <col min="3894" max="3894" width="11.28515625" style="4" customWidth="1"/>
    <col min="3895" max="4116" width="9.140625" style="4"/>
    <col min="4117" max="4117" width="9.140625" style="4" customWidth="1"/>
    <col min="4118" max="4118" width="7.28515625" style="4" customWidth="1"/>
    <col min="4119" max="4119" width="96.85546875" style="4" customWidth="1"/>
    <col min="4120" max="4120" width="26.28515625" style="4" customWidth="1"/>
    <col min="4121" max="4121" width="17.28515625" style="4" customWidth="1"/>
    <col min="4122" max="4122" width="25.42578125" style="4" customWidth="1"/>
    <col min="4123" max="4123" width="21" style="4" customWidth="1"/>
    <col min="4124" max="4124" width="27.5703125" style="4" customWidth="1"/>
    <col min="4125" max="4126" width="9.140625" style="4"/>
    <col min="4127" max="4127" width="11.42578125" style="4" bestFit="1" customWidth="1"/>
    <col min="4128" max="4128" width="9.140625" style="4"/>
    <col min="4129" max="4129" width="9.140625" style="4" customWidth="1"/>
    <col min="4130" max="4132" width="9.140625" style="4"/>
    <col min="4133" max="4133" width="10" style="4" customWidth="1"/>
    <col min="4134" max="4134" width="9.85546875" style="4" customWidth="1"/>
    <col min="4135" max="4135" width="10.140625" style="4" customWidth="1"/>
    <col min="4136" max="4136" width="9" style="4" customWidth="1"/>
    <col min="4137" max="4137" width="10.7109375" style="4" customWidth="1"/>
    <col min="4138" max="4138" width="12" style="4" customWidth="1"/>
    <col min="4139" max="4139" width="10.5703125" style="4" customWidth="1"/>
    <col min="4140" max="4143" width="9.140625" style="4"/>
    <col min="4144" max="4145" width="9.140625" style="4" customWidth="1"/>
    <col min="4146" max="4146" width="9.5703125" style="4" customWidth="1"/>
    <col min="4147" max="4147" width="9.42578125" style="4" customWidth="1"/>
    <col min="4148" max="4148" width="9.28515625" style="4" customWidth="1"/>
    <col min="4149" max="4149" width="10.85546875" style="4" customWidth="1"/>
    <col min="4150" max="4150" width="11.28515625" style="4" customWidth="1"/>
    <col min="4151" max="4372" width="9.140625" style="4"/>
    <col min="4373" max="4373" width="9.140625" style="4" customWidth="1"/>
    <col min="4374" max="4374" width="7.28515625" style="4" customWidth="1"/>
    <col min="4375" max="4375" width="96.85546875" style="4" customWidth="1"/>
    <col min="4376" max="4376" width="26.28515625" style="4" customWidth="1"/>
    <col min="4377" max="4377" width="17.28515625" style="4" customWidth="1"/>
    <col min="4378" max="4378" width="25.42578125" style="4" customWidth="1"/>
    <col min="4379" max="4379" width="21" style="4" customWidth="1"/>
    <col min="4380" max="4380" width="27.5703125" style="4" customWidth="1"/>
    <col min="4381" max="4382" width="9.140625" style="4"/>
    <col min="4383" max="4383" width="11.42578125" style="4" bestFit="1" customWidth="1"/>
    <col min="4384" max="4384" width="9.140625" style="4"/>
    <col min="4385" max="4385" width="9.140625" style="4" customWidth="1"/>
    <col min="4386" max="4388" width="9.140625" style="4"/>
    <col min="4389" max="4389" width="10" style="4" customWidth="1"/>
    <col min="4390" max="4390" width="9.85546875" style="4" customWidth="1"/>
    <col min="4391" max="4391" width="10.140625" style="4" customWidth="1"/>
    <col min="4392" max="4392" width="9" style="4" customWidth="1"/>
    <col min="4393" max="4393" width="10.7109375" style="4" customWidth="1"/>
    <col min="4394" max="4394" width="12" style="4" customWidth="1"/>
    <col min="4395" max="4395" width="10.5703125" style="4" customWidth="1"/>
    <col min="4396" max="4399" width="9.140625" style="4"/>
    <col min="4400" max="4401" width="9.140625" style="4" customWidth="1"/>
    <col min="4402" max="4402" width="9.5703125" style="4" customWidth="1"/>
    <col min="4403" max="4403" width="9.42578125" style="4" customWidth="1"/>
    <col min="4404" max="4404" width="9.28515625" style="4" customWidth="1"/>
    <col min="4405" max="4405" width="10.85546875" style="4" customWidth="1"/>
    <col min="4406" max="4406" width="11.28515625" style="4" customWidth="1"/>
    <col min="4407" max="4628" width="9.140625" style="4"/>
    <col min="4629" max="4629" width="9.140625" style="4" customWidth="1"/>
    <col min="4630" max="4630" width="7.28515625" style="4" customWidth="1"/>
    <col min="4631" max="4631" width="96.85546875" style="4" customWidth="1"/>
    <col min="4632" max="4632" width="26.28515625" style="4" customWidth="1"/>
    <col min="4633" max="4633" width="17.28515625" style="4" customWidth="1"/>
    <col min="4634" max="4634" width="25.42578125" style="4" customWidth="1"/>
    <col min="4635" max="4635" width="21" style="4" customWidth="1"/>
    <col min="4636" max="4636" width="27.5703125" style="4" customWidth="1"/>
    <col min="4637" max="4638" width="9.140625" style="4"/>
    <col min="4639" max="4639" width="11.42578125" style="4" bestFit="1" customWidth="1"/>
    <col min="4640" max="4640" width="9.140625" style="4"/>
    <col min="4641" max="4641" width="9.140625" style="4" customWidth="1"/>
    <col min="4642" max="4644" width="9.140625" style="4"/>
    <col min="4645" max="4645" width="10" style="4" customWidth="1"/>
    <col min="4646" max="4646" width="9.85546875" style="4" customWidth="1"/>
    <col min="4647" max="4647" width="10.140625" style="4" customWidth="1"/>
    <col min="4648" max="4648" width="9" style="4" customWidth="1"/>
    <col min="4649" max="4649" width="10.7109375" style="4" customWidth="1"/>
    <col min="4650" max="4650" width="12" style="4" customWidth="1"/>
    <col min="4651" max="4651" width="10.5703125" style="4" customWidth="1"/>
    <col min="4652" max="4655" width="9.140625" style="4"/>
    <col min="4656" max="4657" width="9.140625" style="4" customWidth="1"/>
    <col min="4658" max="4658" width="9.5703125" style="4" customWidth="1"/>
    <col min="4659" max="4659" width="9.42578125" style="4" customWidth="1"/>
    <col min="4660" max="4660" width="9.28515625" style="4" customWidth="1"/>
    <col min="4661" max="4661" width="10.85546875" style="4" customWidth="1"/>
    <col min="4662" max="4662" width="11.28515625" style="4" customWidth="1"/>
    <col min="4663" max="4884" width="9.140625" style="4"/>
    <col min="4885" max="4885" width="9.140625" style="4" customWidth="1"/>
    <col min="4886" max="4886" width="7.28515625" style="4" customWidth="1"/>
    <col min="4887" max="4887" width="96.85546875" style="4" customWidth="1"/>
    <col min="4888" max="4888" width="26.28515625" style="4" customWidth="1"/>
    <col min="4889" max="4889" width="17.28515625" style="4" customWidth="1"/>
    <col min="4890" max="4890" width="25.42578125" style="4" customWidth="1"/>
    <col min="4891" max="4891" width="21" style="4" customWidth="1"/>
    <col min="4892" max="4892" width="27.5703125" style="4" customWidth="1"/>
    <col min="4893" max="4894" width="9.140625" style="4"/>
    <col min="4895" max="4895" width="11.42578125" style="4" bestFit="1" customWidth="1"/>
    <col min="4896" max="4896" width="9.140625" style="4"/>
    <col min="4897" max="4897" width="9.140625" style="4" customWidth="1"/>
    <col min="4898" max="4900" width="9.140625" style="4"/>
    <col min="4901" max="4901" width="10" style="4" customWidth="1"/>
    <col min="4902" max="4902" width="9.85546875" style="4" customWidth="1"/>
    <col min="4903" max="4903" width="10.140625" style="4" customWidth="1"/>
    <col min="4904" max="4904" width="9" style="4" customWidth="1"/>
    <col min="4905" max="4905" width="10.7109375" style="4" customWidth="1"/>
    <col min="4906" max="4906" width="12" style="4" customWidth="1"/>
    <col min="4907" max="4907" width="10.5703125" style="4" customWidth="1"/>
    <col min="4908" max="4911" width="9.140625" style="4"/>
    <col min="4912" max="4913" width="9.140625" style="4" customWidth="1"/>
    <col min="4914" max="4914" width="9.5703125" style="4" customWidth="1"/>
    <col min="4915" max="4915" width="9.42578125" style="4" customWidth="1"/>
    <col min="4916" max="4916" width="9.28515625" style="4" customWidth="1"/>
    <col min="4917" max="4917" width="10.85546875" style="4" customWidth="1"/>
    <col min="4918" max="4918" width="11.28515625" style="4" customWidth="1"/>
    <col min="4919" max="5140" width="9.140625" style="4"/>
    <col min="5141" max="5141" width="9.140625" style="4" customWidth="1"/>
    <col min="5142" max="5142" width="7.28515625" style="4" customWidth="1"/>
    <col min="5143" max="5143" width="96.85546875" style="4" customWidth="1"/>
    <col min="5144" max="5144" width="26.28515625" style="4" customWidth="1"/>
    <col min="5145" max="5145" width="17.28515625" style="4" customWidth="1"/>
    <col min="5146" max="5146" width="25.42578125" style="4" customWidth="1"/>
    <col min="5147" max="5147" width="21" style="4" customWidth="1"/>
    <col min="5148" max="5148" width="27.5703125" style="4" customWidth="1"/>
    <col min="5149" max="5150" width="9.140625" style="4"/>
    <col min="5151" max="5151" width="11.42578125" style="4" bestFit="1" customWidth="1"/>
    <col min="5152" max="5152" width="9.140625" style="4"/>
    <col min="5153" max="5153" width="9.140625" style="4" customWidth="1"/>
    <col min="5154" max="5156" width="9.140625" style="4"/>
    <col min="5157" max="5157" width="10" style="4" customWidth="1"/>
    <col min="5158" max="5158" width="9.85546875" style="4" customWidth="1"/>
    <col min="5159" max="5159" width="10.140625" style="4" customWidth="1"/>
    <col min="5160" max="5160" width="9" style="4" customWidth="1"/>
    <col min="5161" max="5161" width="10.7109375" style="4" customWidth="1"/>
    <col min="5162" max="5162" width="12" style="4" customWidth="1"/>
    <col min="5163" max="5163" width="10.5703125" style="4" customWidth="1"/>
    <col min="5164" max="5167" width="9.140625" style="4"/>
    <col min="5168" max="5169" width="9.140625" style="4" customWidth="1"/>
    <col min="5170" max="5170" width="9.5703125" style="4" customWidth="1"/>
    <col min="5171" max="5171" width="9.42578125" style="4" customWidth="1"/>
    <col min="5172" max="5172" width="9.28515625" style="4" customWidth="1"/>
    <col min="5173" max="5173" width="10.85546875" style="4" customWidth="1"/>
    <col min="5174" max="5174" width="11.28515625" style="4" customWidth="1"/>
    <col min="5175" max="5396" width="9.140625" style="4"/>
    <col min="5397" max="5397" width="9.140625" style="4" customWidth="1"/>
    <col min="5398" max="5398" width="7.28515625" style="4" customWidth="1"/>
    <col min="5399" max="5399" width="96.85546875" style="4" customWidth="1"/>
    <col min="5400" max="5400" width="26.28515625" style="4" customWidth="1"/>
    <col min="5401" max="5401" width="17.28515625" style="4" customWidth="1"/>
    <col min="5402" max="5402" width="25.42578125" style="4" customWidth="1"/>
    <col min="5403" max="5403" width="21" style="4" customWidth="1"/>
    <col min="5404" max="5404" width="27.5703125" style="4" customWidth="1"/>
    <col min="5405" max="5406" width="9.140625" style="4"/>
    <col min="5407" max="5407" width="11.42578125" style="4" bestFit="1" customWidth="1"/>
    <col min="5408" max="5408" width="9.140625" style="4"/>
    <col min="5409" max="5409" width="9.140625" style="4" customWidth="1"/>
    <col min="5410" max="5412" width="9.140625" style="4"/>
    <col min="5413" max="5413" width="10" style="4" customWidth="1"/>
    <col min="5414" max="5414" width="9.85546875" style="4" customWidth="1"/>
    <col min="5415" max="5415" width="10.140625" style="4" customWidth="1"/>
    <col min="5416" max="5416" width="9" style="4" customWidth="1"/>
    <col min="5417" max="5417" width="10.7109375" style="4" customWidth="1"/>
    <col min="5418" max="5418" width="12" style="4" customWidth="1"/>
    <col min="5419" max="5419" width="10.5703125" style="4" customWidth="1"/>
    <col min="5420" max="5423" width="9.140625" style="4"/>
    <col min="5424" max="5425" width="9.140625" style="4" customWidth="1"/>
    <col min="5426" max="5426" width="9.5703125" style="4" customWidth="1"/>
    <col min="5427" max="5427" width="9.42578125" style="4" customWidth="1"/>
    <col min="5428" max="5428" width="9.28515625" style="4" customWidth="1"/>
    <col min="5429" max="5429" width="10.85546875" style="4" customWidth="1"/>
    <col min="5430" max="5430" width="11.28515625" style="4" customWidth="1"/>
    <col min="5431" max="5652" width="9.140625" style="4"/>
    <col min="5653" max="5653" width="9.140625" style="4" customWidth="1"/>
    <col min="5654" max="5654" width="7.28515625" style="4" customWidth="1"/>
    <col min="5655" max="5655" width="96.85546875" style="4" customWidth="1"/>
    <col min="5656" max="5656" width="26.28515625" style="4" customWidth="1"/>
    <col min="5657" max="5657" width="17.28515625" style="4" customWidth="1"/>
    <col min="5658" max="5658" width="25.42578125" style="4" customWidth="1"/>
    <col min="5659" max="5659" width="21" style="4" customWidth="1"/>
    <col min="5660" max="5660" width="27.5703125" style="4" customWidth="1"/>
    <col min="5661" max="5662" width="9.140625" style="4"/>
    <col min="5663" max="5663" width="11.42578125" style="4" bestFit="1" customWidth="1"/>
    <col min="5664" max="5664" width="9.140625" style="4"/>
    <col min="5665" max="5665" width="9.140625" style="4" customWidth="1"/>
    <col min="5666" max="5668" width="9.140625" style="4"/>
    <col min="5669" max="5669" width="10" style="4" customWidth="1"/>
    <col min="5670" max="5670" width="9.85546875" style="4" customWidth="1"/>
    <col min="5671" max="5671" width="10.140625" style="4" customWidth="1"/>
    <col min="5672" max="5672" width="9" style="4" customWidth="1"/>
    <col min="5673" max="5673" width="10.7109375" style="4" customWidth="1"/>
    <col min="5674" max="5674" width="12" style="4" customWidth="1"/>
    <col min="5675" max="5675" width="10.5703125" style="4" customWidth="1"/>
    <col min="5676" max="5679" width="9.140625" style="4"/>
    <col min="5680" max="5681" width="9.140625" style="4" customWidth="1"/>
    <col min="5682" max="5682" width="9.5703125" style="4" customWidth="1"/>
    <col min="5683" max="5683" width="9.42578125" style="4" customWidth="1"/>
    <col min="5684" max="5684" width="9.28515625" style="4" customWidth="1"/>
    <col min="5685" max="5685" width="10.85546875" style="4" customWidth="1"/>
    <col min="5686" max="5686" width="11.28515625" style="4" customWidth="1"/>
    <col min="5687" max="5908" width="9.140625" style="4"/>
    <col min="5909" max="5909" width="9.140625" style="4" customWidth="1"/>
    <col min="5910" max="5910" width="7.28515625" style="4" customWidth="1"/>
    <col min="5911" max="5911" width="96.85546875" style="4" customWidth="1"/>
    <col min="5912" max="5912" width="26.28515625" style="4" customWidth="1"/>
    <col min="5913" max="5913" width="17.28515625" style="4" customWidth="1"/>
    <col min="5914" max="5914" width="25.42578125" style="4" customWidth="1"/>
    <col min="5915" max="5915" width="21" style="4" customWidth="1"/>
    <col min="5916" max="5916" width="27.5703125" style="4" customWidth="1"/>
    <col min="5917" max="5918" width="9.140625" style="4"/>
    <col min="5919" max="5919" width="11.42578125" style="4" bestFit="1" customWidth="1"/>
    <col min="5920" max="5920" width="9.140625" style="4"/>
    <col min="5921" max="5921" width="9.140625" style="4" customWidth="1"/>
    <col min="5922" max="5924" width="9.140625" style="4"/>
    <col min="5925" max="5925" width="10" style="4" customWidth="1"/>
    <col min="5926" max="5926" width="9.85546875" style="4" customWidth="1"/>
    <col min="5927" max="5927" width="10.140625" style="4" customWidth="1"/>
    <col min="5928" max="5928" width="9" style="4" customWidth="1"/>
    <col min="5929" max="5929" width="10.7109375" style="4" customWidth="1"/>
    <col min="5930" max="5930" width="12" style="4" customWidth="1"/>
    <col min="5931" max="5931" width="10.5703125" style="4" customWidth="1"/>
    <col min="5932" max="5935" width="9.140625" style="4"/>
    <col min="5936" max="5937" width="9.140625" style="4" customWidth="1"/>
    <col min="5938" max="5938" width="9.5703125" style="4" customWidth="1"/>
    <col min="5939" max="5939" width="9.42578125" style="4" customWidth="1"/>
    <col min="5940" max="5940" width="9.28515625" style="4" customWidth="1"/>
    <col min="5941" max="5941" width="10.85546875" style="4" customWidth="1"/>
    <col min="5942" max="5942" width="11.28515625" style="4" customWidth="1"/>
    <col min="5943" max="6164" width="9.140625" style="4"/>
    <col min="6165" max="6165" width="9.140625" style="4" customWidth="1"/>
    <col min="6166" max="6166" width="7.28515625" style="4" customWidth="1"/>
    <col min="6167" max="6167" width="96.85546875" style="4" customWidth="1"/>
    <col min="6168" max="6168" width="26.28515625" style="4" customWidth="1"/>
    <col min="6169" max="6169" width="17.28515625" style="4" customWidth="1"/>
    <col min="6170" max="6170" width="25.42578125" style="4" customWidth="1"/>
    <col min="6171" max="6171" width="21" style="4" customWidth="1"/>
    <col min="6172" max="6172" width="27.5703125" style="4" customWidth="1"/>
    <col min="6173" max="6174" width="9.140625" style="4"/>
    <col min="6175" max="6175" width="11.42578125" style="4" bestFit="1" customWidth="1"/>
    <col min="6176" max="6176" width="9.140625" style="4"/>
    <col min="6177" max="6177" width="9.140625" style="4" customWidth="1"/>
    <col min="6178" max="6180" width="9.140625" style="4"/>
    <col min="6181" max="6181" width="10" style="4" customWidth="1"/>
    <col min="6182" max="6182" width="9.85546875" style="4" customWidth="1"/>
    <col min="6183" max="6183" width="10.140625" style="4" customWidth="1"/>
    <col min="6184" max="6184" width="9" style="4" customWidth="1"/>
    <col min="6185" max="6185" width="10.7109375" style="4" customWidth="1"/>
    <col min="6186" max="6186" width="12" style="4" customWidth="1"/>
    <col min="6187" max="6187" width="10.5703125" style="4" customWidth="1"/>
    <col min="6188" max="6191" width="9.140625" style="4"/>
    <col min="6192" max="6193" width="9.140625" style="4" customWidth="1"/>
    <col min="6194" max="6194" width="9.5703125" style="4" customWidth="1"/>
    <col min="6195" max="6195" width="9.42578125" style="4" customWidth="1"/>
    <col min="6196" max="6196" width="9.28515625" style="4" customWidth="1"/>
    <col min="6197" max="6197" width="10.85546875" style="4" customWidth="1"/>
    <col min="6198" max="6198" width="11.28515625" style="4" customWidth="1"/>
    <col min="6199" max="6420" width="9.140625" style="4"/>
    <col min="6421" max="6421" width="9.140625" style="4" customWidth="1"/>
    <col min="6422" max="6422" width="7.28515625" style="4" customWidth="1"/>
    <col min="6423" max="6423" width="96.85546875" style="4" customWidth="1"/>
    <col min="6424" max="6424" width="26.28515625" style="4" customWidth="1"/>
    <col min="6425" max="6425" width="17.28515625" style="4" customWidth="1"/>
    <col min="6426" max="6426" width="25.42578125" style="4" customWidth="1"/>
    <col min="6427" max="6427" width="21" style="4" customWidth="1"/>
    <col min="6428" max="6428" width="27.5703125" style="4" customWidth="1"/>
    <col min="6429" max="6430" width="9.140625" style="4"/>
    <col min="6431" max="6431" width="11.42578125" style="4" bestFit="1" customWidth="1"/>
    <col min="6432" max="6432" width="9.140625" style="4"/>
    <col min="6433" max="6433" width="9.140625" style="4" customWidth="1"/>
    <col min="6434" max="6436" width="9.140625" style="4"/>
    <col min="6437" max="6437" width="10" style="4" customWidth="1"/>
    <col min="6438" max="6438" width="9.85546875" style="4" customWidth="1"/>
    <col min="6439" max="6439" width="10.140625" style="4" customWidth="1"/>
    <col min="6440" max="6440" width="9" style="4" customWidth="1"/>
    <col min="6441" max="6441" width="10.7109375" style="4" customWidth="1"/>
    <col min="6442" max="6442" width="12" style="4" customWidth="1"/>
    <col min="6443" max="6443" width="10.5703125" style="4" customWidth="1"/>
    <col min="6444" max="6447" width="9.140625" style="4"/>
    <col min="6448" max="6449" width="9.140625" style="4" customWidth="1"/>
    <col min="6450" max="6450" width="9.5703125" style="4" customWidth="1"/>
    <col min="6451" max="6451" width="9.42578125" style="4" customWidth="1"/>
    <col min="6452" max="6452" width="9.28515625" style="4" customWidth="1"/>
    <col min="6453" max="6453" width="10.85546875" style="4" customWidth="1"/>
    <col min="6454" max="6454" width="11.28515625" style="4" customWidth="1"/>
    <col min="6455" max="6676" width="9.140625" style="4"/>
    <col min="6677" max="6677" width="9.140625" style="4" customWidth="1"/>
    <col min="6678" max="6678" width="7.28515625" style="4" customWidth="1"/>
    <col min="6679" max="6679" width="96.85546875" style="4" customWidth="1"/>
    <col min="6680" max="6680" width="26.28515625" style="4" customWidth="1"/>
    <col min="6681" max="6681" width="17.28515625" style="4" customWidth="1"/>
    <col min="6682" max="6682" width="25.42578125" style="4" customWidth="1"/>
    <col min="6683" max="6683" width="21" style="4" customWidth="1"/>
    <col min="6684" max="6684" width="27.5703125" style="4" customWidth="1"/>
    <col min="6685" max="6686" width="9.140625" style="4"/>
    <col min="6687" max="6687" width="11.42578125" style="4" bestFit="1" customWidth="1"/>
    <col min="6688" max="6688" width="9.140625" style="4"/>
    <col min="6689" max="6689" width="9.140625" style="4" customWidth="1"/>
    <col min="6690" max="6692" width="9.140625" style="4"/>
    <col min="6693" max="6693" width="10" style="4" customWidth="1"/>
    <col min="6694" max="6694" width="9.85546875" style="4" customWidth="1"/>
    <col min="6695" max="6695" width="10.140625" style="4" customWidth="1"/>
    <col min="6696" max="6696" width="9" style="4" customWidth="1"/>
    <col min="6697" max="6697" width="10.7109375" style="4" customWidth="1"/>
    <col min="6698" max="6698" width="12" style="4" customWidth="1"/>
    <col min="6699" max="6699" width="10.5703125" style="4" customWidth="1"/>
    <col min="6700" max="6703" width="9.140625" style="4"/>
    <col min="6704" max="6705" width="9.140625" style="4" customWidth="1"/>
    <col min="6706" max="6706" width="9.5703125" style="4" customWidth="1"/>
    <col min="6707" max="6707" width="9.42578125" style="4" customWidth="1"/>
    <col min="6708" max="6708" width="9.28515625" style="4" customWidth="1"/>
    <col min="6709" max="6709" width="10.85546875" style="4" customWidth="1"/>
    <col min="6710" max="6710" width="11.28515625" style="4" customWidth="1"/>
    <col min="6711" max="6932" width="9.140625" style="4"/>
    <col min="6933" max="6933" width="9.140625" style="4" customWidth="1"/>
    <col min="6934" max="6934" width="7.28515625" style="4" customWidth="1"/>
    <col min="6935" max="6935" width="96.85546875" style="4" customWidth="1"/>
    <col min="6936" max="6936" width="26.28515625" style="4" customWidth="1"/>
    <col min="6937" max="6937" width="17.28515625" style="4" customWidth="1"/>
    <col min="6938" max="6938" width="25.42578125" style="4" customWidth="1"/>
    <col min="6939" max="6939" width="21" style="4" customWidth="1"/>
    <col min="6940" max="6940" width="27.5703125" style="4" customWidth="1"/>
    <col min="6941" max="6942" width="9.140625" style="4"/>
    <col min="6943" max="6943" width="11.42578125" style="4" bestFit="1" customWidth="1"/>
    <col min="6944" max="6944" width="9.140625" style="4"/>
    <col min="6945" max="6945" width="9.140625" style="4" customWidth="1"/>
    <col min="6946" max="6948" width="9.140625" style="4"/>
    <col min="6949" max="6949" width="10" style="4" customWidth="1"/>
    <col min="6950" max="6950" width="9.85546875" style="4" customWidth="1"/>
    <col min="6951" max="6951" width="10.140625" style="4" customWidth="1"/>
    <col min="6952" max="6952" width="9" style="4" customWidth="1"/>
    <col min="6953" max="6953" width="10.7109375" style="4" customWidth="1"/>
    <col min="6954" max="6954" width="12" style="4" customWidth="1"/>
    <col min="6955" max="6955" width="10.5703125" style="4" customWidth="1"/>
    <col min="6956" max="6959" width="9.140625" style="4"/>
    <col min="6960" max="6961" width="9.140625" style="4" customWidth="1"/>
    <col min="6962" max="6962" width="9.5703125" style="4" customWidth="1"/>
    <col min="6963" max="6963" width="9.42578125" style="4" customWidth="1"/>
    <col min="6964" max="6964" width="9.28515625" style="4" customWidth="1"/>
    <col min="6965" max="6965" width="10.85546875" style="4" customWidth="1"/>
    <col min="6966" max="6966" width="11.28515625" style="4" customWidth="1"/>
    <col min="6967" max="7188" width="9.140625" style="4"/>
    <col min="7189" max="7189" width="9.140625" style="4" customWidth="1"/>
    <col min="7190" max="7190" width="7.28515625" style="4" customWidth="1"/>
    <col min="7191" max="7191" width="96.85546875" style="4" customWidth="1"/>
    <col min="7192" max="7192" width="26.28515625" style="4" customWidth="1"/>
    <col min="7193" max="7193" width="17.28515625" style="4" customWidth="1"/>
    <col min="7194" max="7194" width="25.42578125" style="4" customWidth="1"/>
    <col min="7195" max="7195" width="21" style="4" customWidth="1"/>
    <col min="7196" max="7196" width="27.5703125" style="4" customWidth="1"/>
    <col min="7197" max="7198" width="9.140625" style="4"/>
    <col min="7199" max="7199" width="11.42578125" style="4" bestFit="1" customWidth="1"/>
    <col min="7200" max="7200" width="9.140625" style="4"/>
    <col min="7201" max="7201" width="9.140625" style="4" customWidth="1"/>
    <col min="7202" max="7204" width="9.140625" style="4"/>
    <col min="7205" max="7205" width="10" style="4" customWidth="1"/>
    <col min="7206" max="7206" width="9.85546875" style="4" customWidth="1"/>
    <col min="7207" max="7207" width="10.140625" style="4" customWidth="1"/>
    <col min="7208" max="7208" width="9" style="4" customWidth="1"/>
    <col min="7209" max="7209" width="10.7109375" style="4" customWidth="1"/>
    <col min="7210" max="7210" width="12" style="4" customWidth="1"/>
    <col min="7211" max="7211" width="10.5703125" style="4" customWidth="1"/>
    <col min="7212" max="7215" width="9.140625" style="4"/>
    <col min="7216" max="7217" width="9.140625" style="4" customWidth="1"/>
    <col min="7218" max="7218" width="9.5703125" style="4" customWidth="1"/>
    <col min="7219" max="7219" width="9.42578125" style="4" customWidth="1"/>
    <col min="7220" max="7220" width="9.28515625" style="4" customWidth="1"/>
    <col min="7221" max="7221" width="10.85546875" style="4" customWidth="1"/>
    <col min="7222" max="7222" width="11.28515625" style="4" customWidth="1"/>
    <col min="7223" max="7444" width="9.140625" style="4"/>
    <col min="7445" max="7445" width="9.140625" style="4" customWidth="1"/>
    <col min="7446" max="7446" width="7.28515625" style="4" customWidth="1"/>
    <col min="7447" max="7447" width="96.85546875" style="4" customWidth="1"/>
    <col min="7448" max="7448" width="26.28515625" style="4" customWidth="1"/>
    <col min="7449" max="7449" width="17.28515625" style="4" customWidth="1"/>
    <col min="7450" max="7450" width="25.42578125" style="4" customWidth="1"/>
    <col min="7451" max="7451" width="21" style="4" customWidth="1"/>
    <col min="7452" max="7452" width="27.5703125" style="4" customWidth="1"/>
    <col min="7453" max="7454" width="9.140625" style="4"/>
    <col min="7455" max="7455" width="11.42578125" style="4" bestFit="1" customWidth="1"/>
    <col min="7456" max="7456" width="9.140625" style="4"/>
    <col min="7457" max="7457" width="9.140625" style="4" customWidth="1"/>
    <col min="7458" max="7460" width="9.140625" style="4"/>
    <col min="7461" max="7461" width="10" style="4" customWidth="1"/>
    <col min="7462" max="7462" width="9.85546875" style="4" customWidth="1"/>
    <col min="7463" max="7463" width="10.140625" style="4" customWidth="1"/>
    <col min="7464" max="7464" width="9" style="4" customWidth="1"/>
    <col min="7465" max="7465" width="10.7109375" style="4" customWidth="1"/>
    <col min="7466" max="7466" width="12" style="4" customWidth="1"/>
    <col min="7467" max="7467" width="10.5703125" style="4" customWidth="1"/>
    <col min="7468" max="7471" width="9.140625" style="4"/>
    <col min="7472" max="7473" width="9.140625" style="4" customWidth="1"/>
    <col min="7474" max="7474" width="9.5703125" style="4" customWidth="1"/>
    <col min="7475" max="7475" width="9.42578125" style="4" customWidth="1"/>
    <col min="7476" max="7476" width="9.28515625" style="4" customWidth="1"/>
    <col min="7477" max="7477" width="10.85546875" style="4" customWidth="1"/>
    <col min="7478" max="7478" width="11.28515625" style="4" customWidth="1"/>
    <col min="7479" max="7700" width="9.140625" style="4"/>
    <col min="7701" max="7701" width="9.140625" style="4" customWidth="1"/>
    <col min="7702" max="7702" width="7.28515625" style="4" customWidth="1"/>
    <col min="7703" max="7703" width="96.85546875" style="4" customWidth="1"/>
    <col min="7704" max="7704" width="26.28515625" style="4" customWidth="1"/>
    <col min="7705" max="7705" width="17.28515625" style="4" customWidth="1"/>
    <col min="7706" max="7706" width="25.42578125" style="4" customWidth="1"/>
    <col min="7707" max="7707" width="21" style="4" customWidth="1"/>
    <col min="7708" max="7708" width="27.5703125" style="4" customWidth="1"/>
    <col min="7709" max="7710" width="9.140625" style="4"/>
    <col min="7711" max="7711" width="11.42578125" style="4" bestFit="1" customWidth="1"/>
    <col min="7712" max="7712" width="9.140625" style="4"/>
    <col min="7713" max="7713" width="9.140625" style="4" customWidth="1"/>
    <col min="7714" max="7716" width="9.140625" style="4"/>
    <col min="7717" max="7717" width="10" style="4" customWidth="1"/>
    <col min="7718" max="7718" width="9.85546875" style="4" customWidth="1"/>
    <col min="7719" max="7719" width="10.140625" style="4" customWidth="1"/>
    <col min="7720" max="7720" width="9" style="4" customWidth="1"/>
    <col min="7721" max="7721" width="10.7109375" style="4" customWidth="1"/>
    <col min="7722" max="7722" width="12" style="4" customWidth="1"/>
    <col min="7723" max="7723" width="10.5703125" style="4" customWidth="1"/>
    <col min="7724" max="7727" width="9.140625" style="4"/>
    <col min="7728" max="7729" width="9.140625" style="4" customWidth="1"/>
    <col min="7730" max="7730" width="9.5703125" style="4" customWidth="1"/>
    <col min="7731" max="7731" width="9.42578125" style="4" customWidth="1"/>
    <col min="7732" max="7732" width="9.28515625" style="4" customWidth="1"/>
    <col min="7733" max="7733" width="10.85546875" style="4" customWidth="1"/>
    <col min="7734" max="7734" width="11.28515625" style="4" customWidth="1"/>
    <col min="7735" max="7956" width="9.140625" style="4"/>
    <col min="7957" max="7957" width="9.140625" style="4" customWidth="1"/>
    <col min="7958" max="7958" width="7.28515625" style="4" customWidth="1"/>
    <col min="7959" max="7959" width="96.85546875" style="4" customWidth="1"/>
    <col min="7960" max="7960" width="26.28515625" style="4" customWidth="1"/>
    <col min="7961" max="7961" width="17.28515625" style="4" customWidth="1"/>
    <col min="7962" max="7962" width="25.42578125" style="4" customWidth="1"/>
    <col min="7963" max="7963" width="21" style="4" customWidth="1"/>
    <col min="7964" max="7964" width="27.5703125" style="4" customWidth="1"/>
    <col min="7965" max="7966" width="9.140625" style="4"/>
    <col min="7967" max="7967" width="11.42578125" style="4" bestFit="1" customWidth="1"/>
    <col min="7968" max="7968" width="9.140625" style="4"/>
    <col min="7969" max="7969" width="9.140625" style="4" customWidth="1"/>
    <col min="7970" max="7972" width="9.140625" style="4"/>
    <col min="7973" max="7973" width="10" style="4" customWidth="1"/>
    <col min="7974" max="7974" width="9.85546875" style="4" customWidth="1"/>
    <col min="7975" max="7975" width="10.140625" style="4" customWidth="1"/>
    <col min="7976" max="7976" width="9" style="4" customWidth="1"/>
    <col min="7977" max="7977" width="10.7109375" style="4" customWidth="1"/>
    <col min="7978" max="7978" width="12" style="4" customWidth="1"/>
    <col min="7979" max="7979" width="10.5703125" style="4" customWidth="1"/>
    <col min="7980" max="7983" width="9.140625" style="4"/>
    <col min="7984" max="7985" width="9.140625" style="4" customWidth="1"/>
    <col min="7986" max="7986" width="9.5703125" style="4" customWidth="1"/>
    <col min="7987" max="7987" width="9.42578125" style="4" customWidth="1"/>
    <col min="7988" max="7988" width="9.28515625" style="4" customWidth="1"/>
    <col min="7989" max="7989" width="10.85546875" style="4" customWidth="1"/>
    <col min="7990" max="7990" width="11.28515625" style="4" customWidth="1"/>
    <col min="7991" max="8212" width="9.140625" style="4"/>
    <col min="8213" max="8213" width="9.140625" style="4" customWidth="1"/>
    <col min="8214" max="8214" width="7.28515625" style="4" customWidth="1"/>
    <col min="8215" max="8215" width="96.85546875" style="4" customWidth="1"/>
    <col min="8216" max="8216" width="26.28515625" style="4" customWidth="1"/>
    <col min="8217" max="8217" width="17.28515625" style="4" customWidth="1"/>
    <col min="8218" max="8218" width="25.42578125" style="4" customWidth="1"/>
    <col min="8219" max="8219" width="21" style="4" customWidth="1"/>
    <col min="8220" max="8220" width="27.5703125" style="4" customWidth="1"/>
    <col min="8221" max="8222" width="9.140625" style="4"/>
    <col min="8223" max="8223" width="11.42578125" style="4" bestFit="1" customWidth="1"/>
    <col min="8224" max="8224" width="9.140625" style="4"/>
    <col min="8225" max="8225" width="9.140625" style="4" customWidth="1"/>
    <col min="8226" max="8228" width="9.140625" style="4"/>
    <col min="8229" max="8229" width="10" style="4" customWidth="1"/>
    <col min="8230" max="8230" width="9.85546875" style="4" customWidth="1"/>
    <col min="8231" max="8231" width="10.140625" style="4" customWidth="1"/>
    <col min="8232" max="8232" width="9" style="4" customWidth="1"/>
    <col min="8233" max="8233" width="10.7109375" style="4" customWidth="1"/>
    <col min="8234" max="8234" width="12" style="4" customWidth="1"/>
    <col min="8235" max="8235" width="10.5703125" style="4" customWidth="1"/>
    <col min="8236" max="8239" width="9.140625" style="4"/>
    <col min="8240" max="8241" width="9.140625" style="4" customWidth="1"/>
    <col min="8242" max="8242" width="9.5703125" style="4" customWidth="1"/>
    <col min="8243" max="8243" width="9.42578125" style="4" customWidth="1"/>
    <col min="8244" max="8244" width="9.28515625" style="4" customWidth="1"/>
    <col min="8245" max="8245" width="10.85546875" style="4" customWidth="1"/>
    <col min="8246" max="8246" width="11.28515625" style="4" customWidth="1"/>
    <col min="8247" max="8468" width="9.140625" style="4"/>
    <col min="8469" max="8469" width="9.140625" style="4" customWidth="1"/>
    <col min="8470" max="8470" width="7.28515625" style="4" customWidth="1"/>
    <col min="8471" max="8471" width="96.85546875" style="4" customWidth="1"/>
    <col min="8472" max="8472" width="26.28515625" style="4" customWidth="1"/>
    <col min="8473" max="8473" width="17.28515625" style="4" customWidth="1"/>
    <col min="8474" max="8474" width="25.42578125" style="4" customWidth="1"/>
    <col min="8475" max="8475" width="21" style="4" customWidth="1"/>
    <col min="8476" max="8476" width="27.5703125" style="4" customWidth="1"/>
    <col min="8477" max="8478" width="9.140625" style="4"/>
    <col min="8479" max="8479" width="11.42578125" style="4" bestFit="1" customWidth="1"/>
    <col min="8480" max="8480" width="9.140625" style="4"/>
    <col min="8481" max="8481" width="9.140625" style="4" customWidth="1"/>
    <col min="8482" max="8484" width="9.140625" style="4"/>
    <col min="8485" max="8485" width="10" style="4" customWidth="1"/>
    <col min="8486" max="8486" width="9.85546875" style="4" customWidth="1"/>
    <col min="8487" max="8487" width="10.140625" style="4" customWidth="1"/>
    <col min="8488" max="8488" width="9" style="4" customWidth="1"/>
    <col min="8489" max="8489" width="10.7109375" style="4" customWidth="1"/>
    <col min="8490" max="8490" width="12" style="4" customWidth="1"/>
    <col min="8491" max="8491" width="10.5703125" style="4" customWidth="1"/>
    <col min="8492" max="8495" width="9.140625" style="4"/>
    <col min="8496" max="8497" width="9.140625" style="4" customWidth="1"/>
    <col min="8498" max="8498" width="9.5703125" style="4" customWidth="1"/>
    <col min="8499" max="8499" width="9.42578125" style="4" customWidth="1"/>
    <col min="8500" max="8500" width="9.28515625" style="4" customWidth="1"/>
    <col min="8501" max="8501" width="10.85546875" style="4" customWidth="1"/>
    <col min="8502" max="8502" width="11.28515625" style="4" customWidth="1"/>
    <col min="8503" max="8724" width="9.140625" style="4"/>
    <col min="8725" max="8725" width="9.140625" style="4" customWidth="1"/>
    <col min="8726" max="8726" width="7.28515625" style="4" customWidth="1"/>
    <col min="8727" max="8727" width="96.85546875" style="4" customWidth="1"/>
    <col min="8728" max="8728" width="26.28515625" style="4" customWidth="1"/>
    <col min="8729" max="8729" width="17.28515625" style="4" customWidth="1"/>
    <col min="8730" max="8730" width="25.42578125" style="4" customWidth="1"/>
    <col min="8731" max="8731" width="21" style="4" customWidth="1"/>
    <col min="8732" max="8732" width="27.5703125" style="4" customWidth="1"/>
    <col min="8733" max="8734" width="9.140625" style="4"/>
    <col min="8735" max="8735" width="11.42578125" style="4" bestFit="1" customWidth="1"/>
    <col min="8736" max="8736" width="9.140625" style="4"/>
    <col min="8737" max="8737" width="9.140625" style="4" customWidth="1"/>
    <col min="8738" max="8740" width="9.140625" style="4"/>
    <col min="8741" max="8741" width="10" style="4" customWidth="1"/>
    <col min="8742" max="8742" width="9.85546875" style="4" customWidth="1"/>
    <col min="8743" max="8743" width="10.140625" style="4" customWidth="1"/>
    <col min="8744" max="8744" width="9" style="4" customWidth="1"/>
    <col min="8745" max="8745" width="10.7109375" style="4" customWidth="1"/>
    <col min="8746" max="8746" width="12" style="4" customWidth="1"/>
    <col min="8747" max="8747" width="10.5703125" style="4" customWidth="1"/>
    <col min="8748" max="8751" width="9.140625" style="4"/>
    <col min="8752" max="8753" width="9.140625" style="4" customWidth="1"/>
    <col min="8754" max="8754" width="9.5703125" style="4" customWidth="1"/>
    <col min="8755" max="8755" width="9.42578125" style="4" customWidth="1"/>
    <col min="8756" max="8756" width="9.28515625" style="4" customWidth="1"/>
    <col min="8757" max="8757" width="10.85546875" style="4" customWidth="1"/>
    <col min="8758" max="8758" width="11.28515625" style="4" customWidth="1"/>
    <col min="8759" max="8980" width="9.140625" style="4"/>
    <col min="8981" max="8981" width="9.140625" style="4" customWidth="1"/>
    <col min="8982" max="8982" width="7.28515625" style="4" customWidth="1"/>
    <col min="8983" max="8983" width="96.85546875" style="4" customWidth="1"/>
    <col min="8984" max="8984" width="26.28515625" style="4" customWidth="1"/>
    <col min="8985" max="8985" width="17.28515625" style="4" customWidth="1"/>
    <col min="8986" max="8986" width="25.42578125" style="4" customWidth="1"/>
    <col min="8987" max="8987" width="21" style="4" customWidth="1"/>
    <col min="8988" max="8988" width="27.5703125" style="4" customWidth="1"/>
    <col min="8989" max="8990" width="9.140625" style="4"/>
    <col min="8991" max="8991" width="11.42578125" style="4" bestFit="1" customWidth="1"/>
    <col min="8992" max="8992" width="9.140625" style="4"/>
    <col min="8993" max="8993" width="9.140625" style="4" customWidth="1"/>
    <col min="8994" max="8996" width="9.140625" style="4"/>
    <col min="8997" max="8997" width="10" style="4" customWidth="1"/>
    <col min="8998" max="8998" width="9.85546875" style="4" customWidth="1"/>
    <col min="8999" max="8999" width="10.140625" style="4" customWidth="1"/>
    <col min="9000" max="9000" width="9" style="4" customWidth="1"/>
    <col min="9001" max="9001" width="10.7109375" style="4" customWidth="1"/>
    <col min="9002" max="9002" width="12" style="4" customWidth="1"/>
    <col min="9003" max="9003" width="10.5703125" style="4" customWidth="1"/>
    <col min="9004" max="9007" width="9.140625" style="4"/>
    <col min="9008" max="9009" width="9.140625" style="4" customWidth="1"/>
    <col min="9010" max="9010" width="9.5703125" style="4" customWidth="1"/>
    <col min="9011" max="9011" width="9.42578125" style="4" customWidth="1"/>
    <col min="9012" max="9012" width="9.28515625" style="4" customWidth="1"/>
    <col min="9013" max="9013" width="10.85546875" style="4" customWidth="1"/>
    <col min="9014" max="9014" width="11.28515625" style="4" customWidth="1"/>
    <col min="9015" max="9236" width="9.140625" style="4"/>
    <col min="9237" max="9237" width="9.140625" style="4" customWidth="1"/>
    <col min="9238" max="9238" width="7.28515625" style="4" customWidth="1"/>
    <col min="9239" max="9239" width="96.85546875" style="4" customWidth="1"/>
    <col min="9240" max="9240" width="26.28515625" style="4" customWidth="1"/>
    <col min="9241" max="9241" width="17.28515625" style="4" customWidth="1"/>
    <col min="9242" max="9242" width="25.42578125" style="4" customWidth="1"/>
    <col min="9243" max="9243" width="21" style="4" customWidth="1"/>
    <col min="9244" max="9244" width="27.5703125" style="4" customWidth="1"/>
    <col min="9245" max="9246" width="9.140625" style="4"/>
    <col min="9247" max="9247" width="11.42578125" style="4" bestFit="1" customWidth="1"/>
    <col min="9248" max="9248" width="9.140625" style="4"/>
    <col min="9249" max="9249" width="9.140625" style="4" customWidth="1"/>
    <col min="9250" max="9252" width="9.140625" style="4"/>
    <col min="9253" max="9253" width="10" style="4" customWidth="1"/>
    <col min="9254" max="9254" width="9.85546875" style="4" customWidth="1"/>
    <col min="9255" max="9255" width="10.140625" style="4" customWidth="1"/>
    <col min="9256" max="9256" width="9" style="4" customWidth="1"/>
    <col min="9257" max="9257" width="10.7109375" style="4" customWidth="1"/>
    <col min="9258" max="9258" width="12" style="4" customWidth="1"/>
    <col min="9259" max="9259" width="10.5703125" style="4" customWidth="1"/>
    <col min="9260" max="9263" width="9.140625" style="4"/>
    <col min="9264" max="9265" width="9.140625" style="4" customWidth="1"/>
    <col min="9266" max="9266" width="9.5703125" style="4" customWidth="1"/>
    <col min="9267" max="9267" width="9.42578125" style="4" customWidth="1"/>
    <col min="9268" max="9268" width="9.28515625" style="4" customWidth="1"/>
    <col min="9269" max="9269" width="10.85546875" style="4" customWidth="1"/>
    <col min="9270" max="9270" width="11.28515625" style="4" customWidth="1"/>
    <col min="9271" max="9492" width="9.140625" style="4"/>
    <col min="9493" max="9493" width="9.140625" style="4" customWidth="1"/>
    <col min="9494" max="9494" width="7.28515625" style="4" customWidth="1"/>
    <col min="9495" max="9495" width="96.85546875" style="4" customWidth="1"/>
    <col min="9496" max="9496" width="26.28515625" style="4" customWidth="1"/>
    <col min="9497" max="9497" width="17.28515625" style="4" customWidth="1"/>
    <col min="9498" max="9498" width="25.42578125" style="4" customWidth="1"/>
    <col min="9499" max="9499" width="21" style="4" customWidth="1"/>
    <col min="9500" max="9500" width="27.5703125" style="4" customWidth="1"/>
    <col min="9501" max="9502" width="9.140625" style="4"/>
    <col min="9503" max="9503" width="11.42578125" style="4" bestFit="1" customWidth="1"/>
    <col min="9504" max="9504" width="9.140625" style="4"/>
    <col min="9505" max="9505" width="9.140625" style="4" customWidth="1"/>
    <col min="9506" max="9508" width="9.140625" style="4"/>
    <col min="9509" max="9509" width="10" style="4" customWidth="1"/>
    <col min="9510" max="9510" width="9.85546875" style="4" customWidth="1"/>
    <col min="9511" max="9511" width="10.140625" style="4" customWidth="1"/>
    <col min="9512" max="9512" width="9" style="4" customWidth="1"/>
    <col min="9513" max="9513" width="10.7109375" style="4" customWidth="1"/>
    <col min="9514" max="9514" width="12" style="4" customWidth="1"/>
    <col min="9515" max="9515" width="10.5703125" style="4" customWidth="1"/>
    <col min="9516" max="9519" width="9.140625" style="4"/>
    <col min="9520" max="9521" width="9.140625" style="4" customWidth="1"/>
    <col min="9522" max="9522" width="9.5703125" style="4" customWidth="1"/>
    <col min="9523" max="9523" width="9.42578125" style="4" customWidth="1"/>
    <col min="9524" max="9524" width="9.28515625" style="4" customWidth="1"/>
    <col min="9525" max="9525" width="10.85546875" style="4" customWidth="1"/>
    <col min="9526" max="9526" width="11.28515625" style="4" customWidth="1"/>
    <col min="9527" max="9748" width="9.140625" style="4"/>
    <col min="9749" max="9749" width="9.140625" style="4" customWidth="1"/>
    <col min="9750" max="9750" width="7.28515625" style="4" customWidth="1"/>
    <col min="9751" max="9751" width="96.85546875" style="4" customWidth="1"/>
    <col min="9752" max="9752" width="26.28515625" style="4" customWidth="1"/>
    <col min="9753" max="9753" width="17.28515625" style="4" customWidth="1"/>
    <col min="9754" max="9754" width="25.42578125" style="4" customWidth="1"/>
    <col min="9755" max="9755" width="21" style="4" customWidth="1"/>
    <col min="9756" max="9756" width="27.5703125" style="4" customWidth="1"/>
    <col min="9757" max="9758" width="9.140625" style="4"/>
    <col min="9759" max="9759" width="11.42578125" style="4" bestFit="1" customWidth="1"/>
    <col min="9760" max="9760" width="9.140625" style="4"/>
    <col min="9761" max="9761" width="9.140625" style="4" customWidth="1"/>
    <col min="9762" max="9764" width="9.140625" style="4"/>
    <col min="9765" max="9765" width="10" style="4" customWidth="1"/>
    <col min="9766" max="9766" width="9.85546875" style="4" customWidth="1"/>
    <col min="9767" max="9767" width="10.140625" style="4" customWidth="1"/>
    <col min="9768" max="9768" width="9" style="4" customWidth="1"/>
    <col min="9769" max="9769" width="10.7109375" style="4" customWidth="1"/>
    <col min="9770" max="9770" width="12" style="4" customWidth="1"/>
    <col min="9771" max="9771" width="10.5703125" style="4" customWidth="1"/>
    <col min="9772" max="9775" width="9.140625" style="4"/>
    <col min="9776" max="9777" width="9.140625" style="4" customWidth="1"/>
    <col min="9778" max="9778" width="9.5703125" style="4" customWidth="1"/>
    <col min="9779" max="9779" width="9.42578125" style="4" customWidth="1"/>
    <col min="9780" max="9780" width="9.28515625" style="4" customWidth="1"/>
    <col min="9781" max="9781" width="10.85546875" style="4" customWidth="1"/>
    <col min="9782" max="9782" width="11.28515625" style="4" customWidth="1"/>
    <col min="9783" max="10004" width="9.140625" style="4"/>
    <col min="10005" max="10005" width="9.140625" style="4" customWidth="1"/>
    <col min="10006" max="10006" width="7.28515625" style="4" customWidth="1"/>
    <col min="10007" max="10007" width="96.85546875" style="4" customWidth="1"/>
    <col min="10008" max="10008" width="26.28515625" style="4" customWidth="1"/>
    <col min="10009" max="10009" width="17.28515625" style="4" customWidth="1"/>
    <col min="10010" max="10010" width="25.42578125" style="4" customWidth="1"/>
    <col min="10011" max="10011" width="21" style="4" customWidth="1"/>
    <col min="10012" max="10012" width="27.5703125" style="4" customWidth="1"/>
    <col min="10013" max="10014" width="9.140625" style="4"/>
    <col min="10015" max="10015" width="11.42578125" style="4" bestFit="1" customWidth="1"/>
    <col min="10016" max="10016" width="9.140625" style="4"/>
    <col min="10017" max="10017" width="9.140625" style="4" customWidth="1"/>
    <col min="10018" max="10020" width="9.140625" style="4"/>
    <col min="10021" max="10021" width="10" style="4" customWidth="1"/>
    <col min="10022" max="10022" width="9.85546875" style="4" customWidth="1"/>
    <col min="10023" max="10023" width="10.140625" style="4" customWidth="1"/>
    <col min="10024" max="10024" width="9" style="4" customWidth="1"/>
    <col min="10025" max="10025" width="10.7109375" style="4" customWidth="1"/>
    <col min="10026" max="10026" width="12" style="4" customWidth="1"/>
    <col min="10027" max="10027" width="10.5703125" style="4" customWidth="1"/>
    <col min="10028" max="10031" width="9.140625" style="4"/>
    <col min="10032" max="10033" width="9.140625" style="4" customWidth="1"/>
    <col min="10034" max="10034" width="9.5703125" style="4" customWidth="1"/>
    <col min="10035" max="10035" width="9.42578125" style="4" customWidth="1"/>
    <col min="10036" max="10036" width="9.28515625" style="4" customWidth="1"/>
    <col min="10037" max="10037" width="10.85546875" style="4" customWidth="1"/>
    <col min="10038" max="10038" width="11.28515625" style="4" customWidth="1"/>
    <col min="10039" max="10260" width="9.140625" style="4"/>
    <col min="10261" max="10261" width="9.140625" style="4" customWidth="1"/>
    <col min="10262" max="10262" width="7.28515625" style="4" customWidth="1"/>
    <col min="10263" max="10263" width="96.85546875" style="4" customWidth="1"/>
    <col min="10264" max="10264" width="26.28515625" style="4" customWidth="1"/>
    <col min="10265" max="10265" width="17.28515625" style="4" customWidth="1"/>
    <col min="10266" max="10266" width="25.42578125" style="4" customWidth="1"/>
    <col min="10267" max="10267" width="21" style="4" customWidth="1"/>
    <col min="10268" max="10268" width="27.5703125" style="4" customWidth="1"/>
    <col min="10269" max="10270" width="9.140625" style="4"/>
    <col min="10271" max="10271" width="11.42578125" style="4" bestFit="1" customWidth="1"/>
    <col min="10272" max="10272" width="9.140625" style="4"/>
    <col min="10273" max="10273" width="9.140625" style="4" customWidth="1"/>
    <col min="10274" max="10276" width="9.140625" style="4"/>
    <col min="10277" max="10277" width="10" style="4" customWidth="1"/>
    <col min="10278" max="10278" width="9.85546875" style="4" customWidth="1"/>
    <col min="10279" max="10279" width="10.140625" style="4" customWidth="1"/>
    <col min="10280" max="10280" width="9" style="4" customWidth="1"/>
    <col min="10281" max="10281" width="10.7109375" style="4" customWidth="1"/>
    <col min="10282" max="10282" width="12" style="4" customWidth="1"/>
    <col min="10283" max="10283" width="10.5703125" style="4" customWidth="1"/>
    <col min="10284" max="10287" width="9.140625" style="4"/>
    <col min="10288" max="10289" width="9.140625" style="4" customWidth="1"/>
    <col min="10290" max="10290" width="9.5703125" style="4" customWidth="1"/>
    <col min="10291" max="10291" width="9.42578125" style="4" customWidth="1"/>
    <col min="10292" max="10292" width="9.28515625" style="4" customWidth="1"/>
    <col min="10293" max="10293" width="10.85546875" style="4" customWidth="1"/>
    <col min="10294" max="10294" width="11.28515625" style="4" customWidth="1"/>
    <col min="10295" max="10516" width="9.140625" style="4"/>
    <col min="10517" max="10517" width="9.140625" style="4" customWidth="1"/>
    <col min="10518" max="10518" width="7.28515625" style="4" customWidth="1"/>
    <col min="10519" max="10519" width="96.85546875" style="4" customWidth="1"/>
    <col min="10520" max="10520" width="26.28515625" style="4" customWidth="1"/>
    <col min="10521" max="10521" width="17.28515625" style="4" customWidth="1"/>
    <col min="10522" max="10522" width="25.42578125" style="4" customWidth="1"/>
    <col min="10523" max="10523" width="21" style="4" customWidth="1"/>
    <col min="10524" max="10524" width="27.5703125" style="4" customWidth="1"/>
    <col min="10525" max="10526" width="9.140625" style="4"/>
    <col min="10527" max="10527" width="11.42578125" style="4" bestFit="1" customWidth="1"/>
    <col min="10528" max="10528" width="9.140625" style="4"/>
    <col min="10529" max="10529" width="9.140625" style="4" customWidth="1"/>
    <col min="10530" max="10532" width="9.140625" style="4"/>
    <col min="10533" max="10533" width="10" style="4" customWidth="1"/>
    <col min="10534" max="10534" width="9.85546875" style="4" customWidth="1"/>
    <col min="10535" max="10535" width="10.140625" style="4" customWidth="1"/>
    <col min="10536" max="10536" width="9" style="4" customWidth="1"/>
    <col min="10537" max="10537" width="10.7109375" style="4" customWidth="1"/>
    <col min="10538" max="10538" width="12" style="4" customWidth="1"/>
    <col min="10539" max="10539" width="10.5703125" style="4" customWidth="1"/>
    <col min="10540" max="10543" width="9.140625" style="4"/>
    <col min="10544" max="10545" width="9.140625" style="4" customWidth="1"/>
    <col min="10546" max="10546" width="9.5703125" style="4" customWidth="1"/>
    <col min="10547" max="10547" width="9.42578125" style="4" customWidth="1"/>
    <col min="10548" max="10548" width="9.28515625" style="4" customWidth="1"/>
    <col min="10549" max="10549" width="10.85546875" style="4" customWidth="1"/>
    <col min="10550" max="10550" width="11.28515625" style="4" customWidth="1"/>
    <col min="10551" max="10772" width="9.140625" style="4"/>
    <col min="10773" max="10773" width="9.140625" style="4" customWidth="1"/>
    <col min="10774" max="10774" width="7.28515625" style="4" customWidth="1"/>
    <col min="10775" max="10775" width="96.85546875" style="4" customWidth="1"/>
    <col min="10776" max="10776" width="26.28515625" style="4" customWidth="1"/>
    <col min="10777" max="10777" width="17.28515625" style="4" customWidth="1"/>
    <col min="10778" max="10778" width="25.42578125" style="4" customWidth="1"/>
    <col min="10779" max="10779" width="21" style="4" customWidth="1"/>
    <col min="10780" max="10780" width="27.5703125" style="4" customWidth="1"/>
    <col min="10781" max="10782" width="9.140625" style="4"/>
    <col min="10783" max="10783" width="11.42578125" style="4" bestFit="1" customWidth="1"/>
    <col min="10784" max="10784" width="9.140625" style="4"/>
    <col min="10785" max="10785" width="9.140625" style="4" customWidth="1"/>
    <col min="10786" max="10788" width="9.140625" style="4"/>
    <col min="10789" max="10789" width="10" style="4" customWidth="1"/>
    <col min="10790" max="10790" width="9.85546875" style="4" customWidth="1"/>
    <col min="10791" max="10791" width="10.140625" style="4" customWidth="1"/>
    <col min="10792" max="10792" width="9" style="4" customWidth="1"/>
    <col min="10793" max="10793" width="10.7109375" style="4" customWidth="1"/>
    <col min="10794" max="10794" width="12" style="4" customWidth="1"/>
    <col min="10795" max="10795" width="10.5703125" style="4" customWidth="1"/>
    <col min="10796" max="10799" width="9.140625" style="4"/>
    <col min="10800" max="10801" width="9.140625" style="4" customWidth="1"/>
    <col min="10802" max="10802" width="9.5703125" style="4" customWidth="1"/>
    <col min="10803" max="10803" width="9.42578125" style="4" customWidth="1"/>
    <col min="10804" max="10804" width="9.28515625" style="4" customWidth="1"/>
    <col min="10805" max="10805" width="10.85546875" style="4" customWidth="1"/>
    <col min="10806" max="10806" width="11.28515625" style="4" customWidth="1"/>
    <col min="10807" max="11028" width="9.140625" style="4"/>
    <col min="11029" max="11029" width="9.140625" style="4" customWidth="1"/>
    <col min="11030" max="11030" width="7.28515625" style="4" customWidth="1"/>
    <col min="11031" max="11031" width="96.85546875" style="4" customWidth="1"/>
    <col min="11032" max="11032" width="26.28515625" style="4" customWidth="1"/>
    <col min="11033" max="11033" width="17.28515625" style="4" customWidth="1"/>
    <col min="11034" max="11034" width="25.42578125" style="4" customWidth="1"/>
    <col min="11035" max="11035" width="21" style="4" customWidth="1"/>
    <col min="11036" max="11036" width="27.5703125" style="4" customWidth="1"/>
    <col min="11037" max="11038" width="9.140625" style="4"/>
    <col min="11039" max="11039" width="11.42578125" style="4" bestFit="1" customWidth="1"/>
    <col min="11040" max="11040" width="9.140625" style="4"/>
    <col min="11041" max="11041" width="9.140625" style="4" customWidth="1"/>
    <col min="11042" max="11044" width="9.140625" style="4"/>
    <col min="11045" max="11045" width="10" style="4" customWidth="1"/>
    <col min="11046" max="11046" width="9.85546875" style="4" customWidth="1"/>
    <col min="11047" max="11047" width="10.140625" style="4" customWidth="1"/>
    <col min="11048" max="11048" width="9" style="4" customWidth="1"/>
    <col min="11049" max="11049" width="10.7109375" style="4" customWidth="1"/>
    <col min="11050" max="11050" width="12" style="4" customWidth="1"/>
    <col min="11051" max="11051" width="10.5703125" style="4" customWidth="1"/>
    <col min="11052" max="11055" width="9.140625" style="4"/>
    <col min="11056" max="11057" width="9.140625" style="4" customWidth="1"/>
    <col min="11058" max="11058" width="9.5703125" style="4" customWidth="1"/>
    <col min="11059" max="11059" width="9.42578125" style="4" customWidth="1"/>
    <col min="11060" max="11060" width="9.28515625" style="4" customWidth="1"/>
    <col min="11061" max="11061" width="10.85546875" style="4" customWidth="1"/>
    <col min="11062" max="11062" width="11.28515625" style="4" customWidth="1"/>
    <col min="11063" max="11284" width="9.140625" style="4"/>
    <col min="11285" max="11285" width="9.140625" style="4" customWidth="1"/>
    <col min="11286" max="11286" width="7.28515625" style="4" customWidth="1"/>
    <col min="11287" max="11287" width="96.85546875" style="4" customWidth="1"/>
    <col min="11288" max="11288" width="26.28515625" style="4" customWidth="1"/>
    <col min="11289" max="11289" width="17.28515625" style="4" customWidth="1"/>
    <col min="11290" max="11290" width="25.42578125" style="4" customWidth="1"/>
    <col min="11291" max="11291" width="21" style="4" customWidth="1"/>
    <col min="11292" max="11292" width="27.5703125" style="4" customWidth="1"/>
    <col min="11293" max="11294" width="9.140625" style="4"/>
    <col min="11295" max="11295" width="11.42578125" style="4" bestFit="1" customWidth="1"/>
    <col min="11296" max="11296" width="9.140625" style="4"/>
    <col min="11297" max="11297" width="9.140625" style="4" customWidth="1"/>
    <col min="11298" max="11300" width="9.140625" style="4"/>
    <col min="11301" max="11301" width="10" style="4" customWidth="1"/>
    <col min="11302" max="11302" width="9.85546875" style="4" customWidth="1"/>
    <col min="11303" max="11303" width="10.140625" style="4" customWidth="1"/>
    <col min="11304" max="11304" width="9" style="4" customWidth="1"/>
    <col min="11305" max="11305" width="10.7109375" style="4" customWidth="1"/>
    <col min="11306" max="11306" width="12" style="4" customWidth="1"/>
    <col min="11307" max="11307" width="10.5703125" style="4" customWidth="1"/>
    <col min="11308" max="11311" width="9.140625" style="4"/>
    <col min="11312" max="11313" width="9.140625" style="4" customWidth="1"/>
    <col min="11314" max="11314" width="9.5703125" style="4" customWidth="1"/>
    <col min="11315" max="11315" width="9.42578125" style="4" customWidth="1"/>
    <col min="11316" max="11316" width="9.28515625" style="4" customWidth="1"/>
    <col min="11317" max="11317" width="10.85546875" style="4" customWidth="1"/>
    <col min="11318" max="11318" width="11.28515625" style="4" customWidth="1"/>
    <col min="11319" max="11540" width="9.140625" style="4"/>
    <col min="11541" max="11541" width="9.140625" style="4" customWidth="1"/>
    <col min="11542" max="11542" width="7.28515625" style="4" customWidth="1"/>
    <col min="11543" max="11543" width="96.85546875" style="4" customWidth="1"/>
    <col min="11544" max="11544" width="26.28515625" style="4" customWidth="1"/>
    <col min="11545" max="11545" width="17.28515625" style="4" customWidth="1"/>
    <col min="11546" max="11546" width="25.42578125" style="4" customWidth="1"/>
    <col min="11547" max="11547" width="21" style="4" customWidth="1"/>
    <col min="11548" max="11548" width="27.5703125" style="4" customWidth="1"/>
    <col min="11549" max="11550" width="9.140625" style="4"/>
    <col min="11551" max="11551" width="11.42578125" style="4" bestFit="1" customWidth="1"/>
    <col min="11552" max="11552" width="9.140625" style="4"/>
    <col min="11553" max="11553" width="9.140625" style="4" customWidth="1"/>
    <col min="11554" max="11556" width="9.140625" style="4"/>
    <col min="11557" max="11557" width="10" style="4" customWidth="1"/>
    <col min="11558" max="11558" width="9.85546875" style="4" customWidth="1"/>
    <col min="11559" max="11559" width="10.140625" style="4" customWidth="1"/>
    <col min="11560" max="11560" width="9" style="4" customWidth="1"/>
    <col min="11561" max="11561" width="10.7109375" style="4" customWidth="1"/>
    <col min="11562" max="11562" width="12" style="4" customWidth="1"/>
    <col min="11563" max="11563" width="10.5703125" style="4" customWidth="1"/>
    <col min="11564" max="11567" width="9.140625" style="4"/>
    <col min="11568" max="11569" width="9.140625" style="4" customWidth="1"/>
    <col min="11570" max="11570" width="9.5703125" style="4" customWidth="1"/>
    <col min="11571" max="11571" width="9.42578125" style="4" customWidth="1"/>
    <col min="11572" max="11572" width="9.28515625" style="4" customWidth="1"/>
    <col min="11573" max="11573" width="10.85546875" style="4" customWidth="1"/>
    <col min="11574" max="11574" width="11.28515625" style="4" customWidth="1"/>
    <col min="11575" max="11796" width="9.140625" style="4"/>
    <col min="11797" max="11797" width="9.140625" style="4" customWidth="1"/>
    <col min="11798" max="11798" width="7.28515625" style="4" customWidth="1"/>
    <col min="11799" max="11799" width="96.85546875" style="4" customWidth="1"/>
    <col min="11800" max="11800" width="26.28515625" style="4" customWidth="1"/>
    <col min="11801" max="11801" width="17.28515625" style="4" customWidth="1"/>
    <col min="11802" max="11802" width="25.42578125" style="4" customWidth="1"/>
    <col min="11803" max="11803" width="21" style="4" customWidth="1"/>
    <col min="11804" max="11804" width="27.5703125" style="4" customWidth="1"/>
    <col min="11805" max="11806" width="9.140625" style="4"/>
    <col min="11807" max="11807" width="11.42578125" style="4" bestFit="1" customWidth="1"/>
    <col min="11808" max="11808" width="9.140625" style="4"/>
    <col min="11809" max="11809" width="9.140625" style="4" customWidth="1"/>
    <col min="11810" max="11812" width="9.140625" style="4"/>
    <col min="11813" max="11813" width="10" style="4" customWidth="1"/>
    <col min="11814" max="11814" width="9.85546875" style="4" customWidth="1"/>
    <col min="11815" max="11815" width="10.140625" style="4" customWidth="1"/>
    <col min="11816" max="11816" width="9" style="4" customWidth="1"/>
    <col min="11817" max="11817" width="10.7109375" style="4" customWidth="1"/>
    <col min="11818" max="11818" width="12" style="4" customWidth="1"/>
    <col min="11819" max="11819" width="10.5703125" style="4" customWidth="1"/>
    <col min="11820" max="11823" width="9.140625" style="4"/>
    <col min="11824" max="11825" width="9.140625" style="4" customWidth="1"/>
    <col min="11826" max="11826" width="9.5703125" style="4" customWidth="1"/>
    <col min="11827" max="11827" width="9.42578125" style="4" customWidth="1"/>
    <col min="11828" max="11828" width="9.28515625" style="4" customWidth="1"/>
    <col min="11829" max="11829" width="10.85546875" style="4" customWidth="1"/>
    <col min="11830" max="11830" width="11.28515625" style="4" customWidth="1"/>
    <col min="11831" max="12052" width="9.140625" style="4"/>
    <col min="12053" max="12053" width="9.140625" style="4" customWidth="1"/>
    <col min="12054" max="12054" width="7.28515625" style="4" customWidth="1"/>
    <col min="12055" max="12055" width="96.85546875" style="4" customWidth="1"/>
    <col min="12056" max="12056" width="26.28515625" style="4" customWidth="1"/>
    <col min="12057" max="12057" width="17.28515625" style="4" customWidth="1"/>
    <col min="12058" max="12058" width="25.42578125" style="4" customWidth="1"/>
    <col min="12059" max="12059" width="21" style="4" customWidth="1"/>
    <col min="12060" max="12060" width="27.5703125" style="4" customWidth="1"/>
    <col min="12061" max="12062" width="9.140625" style="4"/>
    <col min="12063" max="12063" width="11.42578125" style="4" bestFit="1" customWidth="1"/>
    <col min="12064" max="12064" width="9.140625" style="4"/>
    <col min="12065" max="12065" width="9.140625" style="4" customWidth="1"/>
    <col min="12066" max="12068" width="9.140625" style="4"/>
    <col min="12069" max="12069" width="10" style="4" customWidth="1"/>
    <col min="12070" max="12070" width="9.85546875" style="4" customWidth="1"/>
    <col min="12071" max="12071" width="10.140625" style="4" customWidth="1"/>
    <col min="12072" max="12072" width="9" style="4" customWidth="1"/>
    <col min="12073" max="12073" width="10.7109375" style="4" customWidth="1"/>
    <col min="12074" max="12074" width="12" style="4" customWidth="1"/>
    <col min="12075" max="12075" width="10.5703125" style="4" customWidth="1"/>
    <col min="12076" max="12079" width="9.140625" style="4"/>
    <col min="12080" max="12081" width="9.140625" style="4" customWidth="1"/>
    <col min="12082" max="12082" width="9.5703125" style="4" customWidth="1"/>
    <col min="12083" max="12083" width="9.42578125" style="4" customWidth="1"/>
    <col min="12084" max="12084" width="9.28515625" style="4" customWidth="1"/>
    <col min="12085" max="12085" width="10.85546875" style="4" customWidth="1"/>
    <col min="12086" max="12086" width="11.28515625" style="4" customWidth="1"/>
    <col min="12087" max="12308" width="9.140625" style="4"/>
    <col min="12309" max="12309" width="9.140625" style="4" customWidth="1"/>
    <col min="12310" max="12310" width="7.28515625" style="4" customWidth="1"/>
    <col min="12311" max="12311" width="96.85546875" style="4" customWidth="1"/>
    <col min="12312" max="12312" width="26.28515625" style="4" customWidth="1"/>
    <col min="12313" max="12313" width="17.28515625" style="4" customWidth="1"/>
    <col min="12314" max="12314" width="25.42578125" style="4" customWidth="1"/>
    <col min="12315" max="12315" width="21" style="4" customWidth="1"/>
    <col min="12316" max="12316" width="27.5703125" style="4" customWidth="1"/>
    <col min="12317" max="12318" width="9.140625" style="4"/>
    <col min="12319" max="12319" width="11.42578125" style="4" bestFit="1" customWidth="1"/>
    <col min="12320" max="12320" width="9.140625" style="4"/>
    <col min="12321" max="12321" width="9.140625" style="4" customWidth="1"/>
    <col min="12322" max="12324" width="9.140625" style="4"/>
    <col min="12325" max="12325" width="10" style="4" customWidth="1"/>
    <col min="12326" max="12326" width="9.85546875" style="4" customWidth="1"/>
    <col min="12327" max="12327" width="10.140625" style="4" customWidth="1"/>
    <col min="12328" max="12328" width="9" style="4" customWidth="1"/>
    <col min="12329" max="12329" width="10.7109375" style="4" customWidth="1"/>
    <col min="12330" max="12330" width="12" style="4" customWidth="1"/>
    <col min="12331" max="12331" width="10.5703125" style="4" customWidth="1"/>
    <col min="12332" max="12335" width="9.140625" style="4"/>
    <col min="12336" max="12337" width="9.140625" style="4" customWidth="1"/>
    <col min="12338" max="12338" width="9.5703125" style="4" customWidth="1"/>
    <col min="12339" max="12339" width="9.42578125" style="4" customWidth="1"/>
    <col min="12340" max="12340" width="9.28515625" style="4" customWidth="1"/>
    <col min="12341" max="12341" width="10.85546875" style="4" customWidth="1"/>
    <col min="12342" max="12342" width="11.28515625" style="4" customWidth="1"/>
    <col min="12343" max="12564" width="9.140625" style="4"/>
    <col min="12565" max="12565" width="9.140625" style="4" customWidth="1"/>
    <col min="12566" max="12566" width="7.28515625" style="4" customWidth="1"/>
    <col min="12567" max="12567" width="96.85546875" style="4" customWidth="1"/>
    <col min="12568" max="12568" width="26.28515625" style="4" customWidth="1"/>
    <col min="12569" max="12569" width="17.28515625" style="4" customWidth="1"/>
    <col min="12570" max="12570" width="25.42578125" style="4" customWidth="1"/>
    <col min="12571" max="12571" width="21" style="4" customWidth="1"/>
    <col min="12572" max="12572" width="27.5703125" style="4" customWidth="1"/>
    <col min="12573" max="12574" width="9.140625" style="4"/>
    <col min="12575" max="12575" width="11.42578125" style="4" bestFit="1" customWidth="1"/>
    <col min="12576" max="12576" width="9.140625" style="4"/>
    <col min="12577" max="12577" width="9.140625" style="4" customWidth="1"/>
    <col min="12578" max="12580" width="9.140625" style="4"/>
    <col min="12581" max="12581" width="10" style="4" customWidth="1"/>
    <col min="12582" max="12582" width="9.85546875" style="4" customWidth="1"/>
    <col min="12583" max="12583" width="10.140625" style="4" customWidth="1"/>
    <col min="12584" max="12584" width="9" style="4" customWidth="1"/>
    <col min="12585" max="12585" width="10.7109375" style="4" customWidth="1"/>
    <col min="12586" max="12586" width="12" style="4" customWidth="1"/>
    <col min="12587" max="12587" width="10.5703125" style="4" customWidth="1"/>
    <col min="12588" max="12591" width="9.140625" style="4"/>
    <col min="12592" max="12593" width="9.140625" style="4" customWidth="1"/>
    <col min="12594" max="12594" width="9.5703125" style="4" customWidth="1"/>
    <col min="12595" max="12595" width="9.42578125" style="4" customWidth="1"/>
    <col min="12596" max="12596" width="9.28515625" style="4" customWidth="1"/>
    <col min="12597" max="12597" width="10.85546875" style="4" customWidth="1"/>
    <col min="12598" max="12598" width="11.28515625" style="4" customWidth="1"/>
    <col min="12599" max="12820" width="9.140625" style="4"/>
    <col min="12821" max="12821" width="9.140625" style="4" customWidth="1"/>
    <col min="12822" max="12822" width="7.28515625" style="4" customWidth="1"/>
    <col min="12823" max="12823" width="96.85546875" style="4" customWidth="1"/>
    <col min="12824" max="12824" width="26.28515625" style="4" customWidth="1"/>
    <col min="12825" max="12825" width="17.28515625" style="4" customWidth="1"/>
    <col min="12826" max="12826" width="25.42578125" style="4" customWidth="1"/>
    <col min="12827" max="12827" width="21" style="4" customWidth="1"/>
    <col min="12828" max="12828" width="27.5703125" style="4" customWidth="1"/>
    <col min="12829" max="12830" width="9.140625" style="4"/>
    <col min="12831" max="12831" width="11.42578125" style="4" bestFit="1" customWidth="1"/>
    <col min="12832" max="12832" width="9.140625" style="4"/>
    <col min="12833" max="12833" width="9.140625" style="4" customWidth="1"/>
    <col min="12834" max="12836" width="9.140625" style="4"/>
    <col min="12837" max="12837" width="10" style="4" customWidth="1"/>
    <col min="12838" max="12838" width="9.85546875" style="4" customWidth="1"/>
    <col min="12839" max="12839" width="10.140625" style="4" customWidth="1"/>
    <col min="12840" max="12840" width="9" style="4" customWidth="1"/>
    <col min="12841" max="12841" width="10.7109375" style="4" customWidth="1"/>
    <col min="12842" max="12842" width="12" style="4" customWidth="1"/>
    <col min="12843" max="12843" width="10.5703125" style="4" customWidth="1"/>
    <col min="12844" max="12847" width="9.140625" style="4"/>
    <col min="12848" max="12849" width="9.140625" style="4" customWidth="1"/>
    <col min="12850" max="12850" width="9.5703125" style="4" customWidth="1"/>
    <col min="12851" max="12851" width="9.42578125" style="4" customWidth="1"/>
    <col min="12852" max="12852" width="9.28515625" style="4" customWidth="1"/>
    <col min="12853" max="12853" width="10.85546875" style="4" customWidth="1"/>
    <col min="12854" max="12854" width="11.28515625" style="4" customWidth="1"/>
    <col min="12855" max="13076" width="9.140625" style="4"/>
    <col min="13077" max="13077" width="9.140625" style="4" customWidth="1"/>
    <col min="13078" max="13078" width="7.28515625" style="4" customWidth="1"/>
    <col min="13079" max="13079" width="96.85546875" style="4" customWidth="1"/>
    <col min="13080" max="13080" width="26.28515625" style="4" customWidth="1"/>
    <col min="13081" max="13081" width="17.28515625" style="4" customWidth="1"/>
    <col min="13082" max="13082" width="25.42578125" style="4" customWidth="1"/>
    <col min="13083" max="13083" width="21" style="4" customWidth="1"/>
    <col min="13084" max="13084" width="27.5703125" style="4" customWidth="1"/>
    <col min="13085" max="13086" width="9.140625" style="4"/>
    <col min="13087" max="13087" width="11.42578125" style="4" bestFit="1" customWidth="1"/>
    <col min="13088" max="13088" width="9.140625" style="4"/>
    <col min="13089" max="13089" width="9.140625" style="4" customWidth="1"/>
    <col min="13090" max="13092" width="9.140625" style="4"/>
    <col min="13093" max="13093" width="10" style="4" customWidth="1"/>
    <col min="13094" max="13094" width="9.85546875" style="4" customWidth="1"/>
    <col min="13095" max="13095" width="10.140625" style="4" customWidth="1"/>
    <col min="13096" max="13096" width="9" style="4" customWidth="1"/>
    <col min="13097" max="13097" width="10.7109375" style="4" customWidth="1"/>
    <col min="13098" max="13098" width="12" style="4" customWidth="1"/>
    <col min="13099" max="13099" width="10.5703125" style="4" customWidth="1"/>
    <col min="13100" max="13103" width="9.140625" style="4"/>
    <col min="13104" max="13105" width="9.140625" style="4" customWidth="1"/>
    <col min="13106" max="13106" width="9.5703125" style="4" customWidth="1"/>
    <col min="13107" max="13107" width="9.42578125" style="4" customWidth="1"/>
    <col min="13108" max="13108" width="9.28515625" style="4" customWidth="1"/>
    <col min="13109" max="13109" width="10.85546875" style="4" customWidth="1"/>
    <col min="13110" max="13110" width="11.28515625" style="4" customWidth="1"/>
    <col min="13111" max="13332" width="9.140625" style="4"/>
    <col min="13333" max="13333" width="9.140625" style="4" customWidth="1"/>
    <col min="13334" max="13334" width="7.28515625" style="4" customWidth="1"/>
    <col min="13335" max="13335" width="96.85546875" style="4" customWidth="1"/>
    <col min="13336" max="13336" width="26.28515625" style="4" customWidth="1"/>
    <col min="13337" max="13337" width="17.28515625" style="4" customWidth="1"/>
    <col min="13338" max="13338" width="25.42578125" style="4" customWidth="1"/>
    <col min="13339" max="13339" width="21" style="4" customWidth="1"/>
    <col min="13340" max="13340" width="27.5703125" style="4" customWidth="1"/>
    <col min="13341" max="13342" width="9.140625" style="4"/>
    <col min="13343" max="13343" width="11.42578125" style="4" bestFit="1" customWidth="1"/>
    <col min="13344" max="13344" width="9.140625" style="4"/>
    <col min="13345" max="13345" width="9.140625" style="4" customWidth="1"/>
    <col min="13346" max="13348" width="9.140625" style="4"/>
    <col min="13349" max="13349" width="10" style="4" customWidth="1"/>
    <col min="13350" max="13350" width="9.85546875" style="4" customWidth="1"/>
    <col min="13351" max="13351" width="10.140625" style="4" customWidth="1"/>
    <col min="13352" max="13352" width="9" style="4" customWidth="1"/>
    <col min="13353" max="13353" width="10.7109375" style="4" customWidth="1"/>
    <col min="13354" max="13354" width="12" style="4" customWidth="1"/>
    <col min="13355" max="13355" width="10.5703125" style="4" customWidth="1"/>
    <col min="13356" max="13359" width="9.140625" style="4"/>
    <col min="13360" max="13361" width="9.140625" style="4" customWidth="1"/>
    <col min="13362" max="13362" width="9.5703125" style="4" customWidth="1"/>
    <col min="13363" max="13363" width="9.42578125" style="4" customWidth="1"/>
    <col min="13364" max="13364" width="9.28515625" style="4" customWidth="1"/>
    <col min="13365" max="13365" width="10.85546875" style="4" customWidth="1"/>
    <col min="13366" max="13366" width="11.28515625" style="4" customWidth="1"/>
    <col min="13367" max="13588" width="9.140625" style="4"/>
    <col min="13589" max="13589" width="9.140625" style="4" customWidth="1"/>
    <col min="13590" max="13590" width="7.28515625" style="4" customWidth="1"/>
    <col min="13591" max="13591" width="96.85546875" style="4" customWidth="1"/>
    <col min="13592" max="13592" width="26.28515625" style="4" customWidth="1"/>
    <col min="13593" max="13593" width="17.28515625" style="4" customWidth="1"/>
    <col min="13594" max="13594" width="25.42578125" style="4" customWidth="1"/>
    <col min="13595" max="13595" width="21" style="4" customWidth="1"/>
    <col min="13596" max="13596" width="27.5703125" style="4" customWidth="1"/>
    <col min="13597" max="13598" width="9.140625" style="4"/>
    <col min="13599" max="13599" width="11.42578125" style="4" bestFit="1" customWidth="1"/>
    <col min="13600" max="13600" width="9.140625" style="4"/>
    <col min="13601" max="13601" width="9.140625" style="4" customWidth="1"/>
    <col min="13602" max="13604" width="9.140625" style="4"/>
    <col min="13605" max="13605" width="10" style="4" customWidth="1"/>
    <col min="13606" max="13606" width="9.85546875" style="4" customWidth="1"/>
    <col min="13607" max="13607" width="10.140625" style="4" customWidth="1"/>
    <col min="13608" max="13608" width="9" style="4" customWidth="1"/>
    <col min="13609" max="13609" width="10.7109375" style="4" customWidth="1"/>
    <col min="13610" max="13610" width="12" style="4" customWidth="1"/>
    <col min="13611" max="13611" width="10.5703125" style="4" customWidth="1"/>
    <col min="13612" max="13615" width="9.140625" style="4"/>
    <col min="13616" max="13617" width="9.140625" style="4" customWidth="1"/>
    <col min="13618" max="13618" width="9.5703125" style="4" customWidth="1"/>
    <col min="13619" max="13619" width="9.42578125" style="4" customWidth="1"/>
    <col min="13620" max="13620" width="9.28515625" style="4" customWidth="1"/>
    <col min="13621" max="13621" width="10.85546875" style="4" customWidth="1"/>
    <col min="13622" max="13622" width="11.28515625" style="4" customWidth="1"/>
    <col min="13623" max="13844" width="9.140625" style="4"/>
    <col min="13845" max="13845" width="9.140625" style="4" customWidth="1"/>
    <col min="13846" max="13846" width="7.28515625" style="4" customWidth="1"/>
    <col min="13847" max="13847" width="96.85546875" style="4" customWidth="1"/>
    <col min="13848" max="13848" width="26.28515625" style="4" customWidth="1"/>
    <col min="13849" max="13849" width="17.28515625" style="4" customWidth="1"/>
    <col min="13850" max="13850" width="25.42578125" style="4" customWidth="1"/>
    <col min="13851" max="13851" width="21" style="4" customWidth="1"/>
    <col min="13852" max="13852" width="27.5703125" style="4" customWidth="1"/>
    <col min="13853" max="13854" width="9.140625" style="4"/>
    <col min="13855" max="13855" width="11.42578125" style="4" bestFit="1" customWidth="1"/>
    <col min="13856" max="13856" width="9.140625" style="4"/>
    <col min="13857" max="13857" width="9.140625" style="4" customWidth="1"/>
    <col min="13858" max="13860" width="9.140625" style="4"/>
    <col min="13861" max="13861" width="10" style="4" customWidth="1"/>
    <col min="13862" max="13862" width="9.85546875" style="4" customWidth="1"/>
    <col min="13863" max="13863" width="10.140625" style="4" customWidth="1"/>
    <col min="13864" max="13864" width="9" style="4" customWidth="1"/>
    <col min="13865" max="13865" width="10.7109375" style="4" customWidth="1"/>
    <col min="13866" max="13866" width="12" style="4" customWidth="1"/>
    <col min="13867" max="13867" width="10.5703125" style="4" customWidth="1"/>
    <col min="13868" max="13871" width="9.140625" style="4"/>
    <col min="13872" max="13873" width="9.140625" style="4" customWidth="1"/>
    <col min="13874" max="13874" width="9.5703125" style="4" customWidth="1"/>
    <col min="13875" max="13875" width="9.42578125" style="4" customWidth="1"/>
    <col min="13876" max="13876" width="9.28515625" style="4" customWidth="1"/>
    <col min="13877" max="13877" width="10.85546875" style="4" customWidth="1"/>
    <col min="13878" max="13878" width="11.28515625" style="4" customWidth="1"/>
    <col min="13879" max="14100" width="9.140625" style="4"/>
    <col min="14101" max="14101" width="9.140625" style="4" customWidth="1"/>
    <col min="14102" max="14102" width="7.28515625" style="4" customWidth="1"/>
    <col min="14103" max="14103" width="96.85546875" style="4" customWidth="1"/>
    <col min="14104" max="14104" width="26.28515625" style="4" customWidth="1"/>
    <col min="14105" max="14105" width="17.28515625" style="4" customWidth="1"/>
    <col min="14106" max="14106" width="25.42578125" style="4" customWidth="1"/>
    <col min="14107" max="14107" width="21" style="4" customWidth="1"/>
    <col min="14108" max="14108" width="27.5703125" style="4" customWidth="1"/>
    <col min="14109" max="14110" width="9.140625" style="4"/>
    <col min="14111" max="14111" width="11.42578125" style="4" bestFit="1" customWidth="1"/>
    <col min="14112" max="14112" width="9.140625" style="4"/>
    <col min="14113" max="14113" width="9.140625" style="4" customWidth="1"/>
    <col min="14114" max="14116" width="9.140625" style="4"/>
    <col min="14117" max="14117" width="10" style="4" customWidth="1"/>
    <col min="14118" max="14118" width="9.85546875" style="4" customWidth="1"/>
    <col min="14119" max="14119" width="10.140625" style="4" customWidth="1"/>
    <col min="14120" max="14120" width="9" style="4" customWidth="1"/>
    <col min="14121" max="14121" width="10.7109375" style="4" customWidth="1"/>
    <col min="14122" max="14122" width="12" style="4" customWidth="1"/>
    <col min="14123" max="14123" width="10.5703125" style="4" customWidth="1"/>
    <col min="14124" max="14127" width="9.140625" style="4"/>
    <col min="14128" max="14129" width="9.140625" style="4" customWidth="1"/>
    <col min="14130" max="14130" width="9.5703125" style="4" customWidth="1"/>
    <col min="14131" max="14131" width="9.42578125" style="4" customWidth="1"/>
    <col min="14132" max="14132" width="9.28515625" style="4" customWidth="1"/>
    <col min="14133" max="14133" width="10.85546875" style="4" customWidth="1"/>
    <col min="14134" max="14134" width="11.28515625" style="4" customWidth="1"/>
    <col min="14135" max="14356" width="9.140625" style="4"/>
    <col min="14357" max="14357" width="9.140625" style="4" customWidth="1"/>
    <col min="14358" max="14358" width="7.28515625" style="4" customWidth="1"/>
    <col min="14359" max="14359" width="96.85546875" style="4" customWidth="1"/>
    <col min="14360" max="14360" width="26.28515625" style="4" customWidth="1"/>
    <col min="14361" max="14361" width="17.28515625" style="4" customWidth="1"/>
    <col min="14362" max="14362" width="25.42578125" style="4" customWidth="1"/>
    <col min="14363" max="14363" width="21" style="4" customWidth="1"/>
    <col min="14364" max="14364" width="27.5703125" style="4" customWidth="1"/>
    <col min="14365" max="14366" width="9.140625" style="4"/>
    <col min="14367" max="14367" width="11.42578125" style="4" bestFit="1" customWidth="1"/>
    <col min="14368" max="14368" width="9.140625" style="4"/>
    <col min="14369" max="14369" width="9.140625" style="4" customWidth="1"/>
    <col min="14370" max="14372" width="9.140625" style="4"/>
    <col min="14373" max="14373" width="10" style="4" customWidth="1"/>
    <col min="14374" max="14374" width="9.85546875" style="4" customWidth="1"/>
    <col min="14375" max="14375" width="10.140625" style="4" customWidth="1"/>
    <col min="14376" max="14376" width="9" style="4" customWidth="1"/>
    <col min="14377" max="14377" width="10.7109375" style="4" customWidth="1"/>
    <col min="14378" max="14378" width="12" style="4" customWidth="1"/>
    <col min="14379" max="14379" width="10.5703125" style="4" customWidth="1"/>
    <col min="14380" max="14383" width="9.140625" style="4"/>
    <col min="14384" max="14385" width="9.140625" style="4" customWidth="1"/>
    <col min="14386" max="14386" width="9.5703125" style="4" customWidth="1"/>
    <col min="14387" max="14387" width="9.42578125" style="4" customWidth="1"/>
    <col min="14388" max="14388" width="9.28515625" style="4" customWidth="1"/>
    <col min="14389" max="14389" width="10.85546875" style="4" customWidth="1"/>
    <col min="14390" max="14390" width="11.28515625" style="4" customWidth="1"/>
    <col min="14391" max="14612" width="9.140625" style="4"/>
    <col min="14613" max="14613" width="9.140625" style="4" customWidth="1"/>
    <col min="14614" max="14614" width="7.28515625" style="4" customWidth="1"/>
    <col min="14615" max="14615" width="96.85546875" style="4" customWidth="1"/>
    <col min="14616" max="14616" width="26.28515625" style="4" customWidth="1"/>
    <col min="14617" max="14617" width="17.28515625" style="4" customWidth="1"/>
    <col min="14618" max="14618" width="25.42578125" style="4" customWidth="1"/>
    <col min="14619" max="14619" width="21" style="4" customWidth="1"/>
    <col min="14620" max="14620" width="27.5703125" style="4" customWidth="1"/>
    <col min="14621" max="14622" width="9.140625" style="4"/>
    <col min="14623" max="14623" width="11.42578125" style="4" bestFit="1" customWidth="1"/>
    <col min="14624" max="14624" width="9.140625" style="4"/>
    <col min="14625" max="14625" width="9.140625" style="4" customWidth="1"/>
    <col min="14626" max="14628" width="9.140625" style="4"/>
    <col min="14629" max="14629" width="10" style="4" customWidth="1"/>
    <col min="14630" max="14630" width="9.85546875" style="4" customWidth="1"/>
    <col min="14631" max="14631" width="10.140625" style="4" customWidth="1"/>
    <col min="14632" max="14632" width="9" style="4" customWidth="1"/>
    <col min="14633" max="14633" width="10.7109375" style="4" customWidth="1"/>
    <col min="14634" max="14634" width="12" style="4" customWidth="1"/>
    <col min="14635" max="14635" width="10.5703125" style="4" customWidth="1"/>
    <col min="14636" max="14639" width="9.140625" style="4"/>
    <col min="14640" max="14641" width="9.140625" style="4" customWidth="1"/>
    <col min="14642" max="14642" width="9.5703125" style="4" customWidth="1"/>
    <col min="14643" max="14643" width="9.42578125" style="4" customWidth="1"/>
    <col min="14644" max="14644" width="9.28515625" style="4" customWidth="1"/>
    <col min="14645" max="14645" width="10.85546875" style="4" customWidth="1"/>
    <col min="14646" max="14646" width="11.28515625" style="4" customWidth="1"/>
    <col min="14647" max="14868" width="9.140625" style="4"/>
    <col min="14869" max="14869" width="9.140625" style="4" customWidth="1"/>
    <col min="14870" max="14870" width="7.28515625" style="4" customWidth="1"/>
    <col min="14871" max="14871" width="96.85546875" style="4" customWidth="1"/>
    <col min="14872" max="14872" width="26.28515625" style="4" customWidth="1"/>
    <col min="14873" max="14873" width="17.28515625" style="4" customWidth="1"/>
    <col min="14874" max="14874" width="25.42578125" style="4" customWidth="1"/>
    <col min="14875" max="14875" width="21" style="4" customWidth="1"/>
    <col min="14876" max="14876" width="27.5703125" style="4" customWidth="1"/>
    <col min="14877" max="14878" width="9.140625" style="4"/>
    <col min="14879" max="14879" width="11.42578125" style="4" bestFit="1" customWidth="1"/>
    <col min="14880" max="14880" width="9.140625" style="4"/>
    <col min="14881" max="14881" width="9.140625" style="4" customWidth="1"/>
    <col min="14882" max="14884" width="9.140625" style="4"/>
    <col min="14885" max="14885" width="10" style="4" customWidth="1"/>
    <col min="14886" max="14886" width="9.85546875" style="4" customWidth="1"/>
    <col min="14887" max="14887" width="10.140625" style="4" customWidth="1"/>
    <col min="14888" max="14888" width="9" style="4" customWidth="1"/>
    <col min="14889" max="14889" width="10.7109375" style="4" customWidth="1"/>
    <col min="14890" max="14890" width="12" style="4" customWidth="1"/>
    <col min="14891" max="14891" width="10.5703125" style="4" customWidth="1"/>
    <col min="14892" max="14895" width="9.140625" style="4"/>
    <col min="14896" max="14897" width="9.140625" style="4" customWidth="1"/>
    <col min="14898" max="14898" width="9.5703125" style="4" customWidth="1"/>
    <col min="14899" max="14899" width="9.42578125" style="4" customWidth="1"/>
    <col min="14900" max="14900" width="9.28515625" style="4" customWidth="1"/>
    <col min="14901" max="14901" width="10.85546875" style="4" customWidth="1"/>
    <col min="14902" max="14902" width="11.28515625" style="4" customWidth="1"/>
    <col min="14903" max="15124" width="9.140625" style="4"/>
    <col min="15125" max="15125" width="9.140625" style="4" customWidth="1"/>
    <col min="15126" max="15126" width="7.28515625" style="4" customWidth="1"/>
    <col min="15127" max="15127" width="96.85546875" style="4" customWidth="1"/>
    <col min="15128" max="15128" width="26.28515625" style="4" customWidth="1"/>
    <col min="15129" max="15129" width="17.28515625" style="4" customWidth="1"/>
    <col min="15130" max="15130" width="25.42578125" style="4" customWidth="1"/>
    <col min="15131" max="15131" width="21" style="4" customWidth="1"/>
    <col min="15132" max="15132" width="27.5703125" style="4" customWidth="1"/>
    <col min="15133" max="15134" width="9.140625" style="4"/>
    <col min="15135" max="15135" width="11.42578125" style="4" bestFit="1" customWidth="1"/>
    <col min="15136" max="15136" width="9.140625" style="4"/>
    <col min="15137" max="15137" width="9.140625" style="4" customWidth="1"/>
    <col min="15138" max="15140" width="9.140625" style="4"/>
    <col min="15141" max="15141" width="10" style="4" customWidth="1"/>
    <col min="15142" max="15142" width="9.85546875" style="4" customWidth="1"/>
    <col min="15143" max="15143" width="10.140625" style="4" customWidth="1"/>
    <col min="15144" max="15144" width="9" style="4" customWidth="1"/>
    <col min="15145" max="15145" width="10.7109375" style="4" customWidth="1"/>
    <col min="15146" max="15146" width="12" style="4" customWidth="1"/>
    <col min="15147" max="15147" width="10.5703125" style="4" customWidth="1"/>
    <col min="15148" max="15151" width="9.140625" style="4"/>
    <col min="15152" max="15153" width="9.140625" style="4" customWidth="1"/>
    <col min="15154" max="15154" width="9.5703125" style="4" customWidth="1"/>
    <col min="15155" max="15155" width="9.42578125" style="4" customWidth="1"/>
    <col min="15156" max="15156" width="9.28515625" style="4" customWidth="1"/>
    <col min="15157" max="15157" width="10.85546875" style="4" customWidth="1"/>
    <col min="15158" max="15158" width="11.28515625" style="4" customWidth="1"/>
    <col min="15159" max="15380" width="9.140625" style="4"/>
    <col min="15381" max="15381" width="9.140625" style="4" customWidth="1"/>
    <col min="15382" max="15382" width="7.28515625" style="4" customWidth="1"/>
    <col min="15383" max="15383" width="96.85546875" style="4" customWidth="1"/>
    <col min="15384" max="15384" width="26.28515625" style="4" customWidth="1"/>
    <col min="15385" max="15385" width="17.28515625" style="4" customWidth="1"/>
    <col min="15386" max="15386" width="25.42578125" style="4" customWidth="1"/>
    <col min="15387" max="15387" width="21" style="4" customWidth="1"/>
    <col min="15388" max="15388" width="27.5703125" style="4" customWidth="1"/>
    <col min="15389" max="15390" width="9.140625" style="4"/>
    <col min="15391" max="15391" width="11.42578125" style="4" bestFit="1" customWidth="1"/>
    <col min="15392" max="15392" width="9.140625" style="4"/>
    <col min="15393" max="15393" width="9.140625" style="4" customWidth="1"/>
    <col min="15394" max="15396" width="9.140625" style="4"/>
    <col min="15397" max="15397" width="10" style="4" customWidth="1"/>
    <col min="15398" max="15398" width="9.85546875" style="4" customWidth="1"/>
    <col min="15399" max="15399" width="10.140625" style="4" customWidth="1"/>
    <col min="15400" max="15400" width="9" style="4" customWidth="1"/>
    <col min="15401" max="15401" width="10.7109375" style="4" customWidth="1"/>
    <col min="15402" max="15402" width="12" style="4" customWidth="1"/>
    <col min="15403" max="15403" width="10.5703125" style="4" customWidth="1"/>
    <col min="15404" max="15407" width="9.140625" style="4"/>
    <col min="15408" max="15409" width="9.140625" style="4" customWidth="1"/>
    <col min="15410" max="15410" width="9.5703125" style="4" customWidth="1"/>
    <col min="15411" max="15411" width="9.42578125" style="4" customWidth="1"/>
    <col min="15412" max="15412" width="9.28515625" style="4" customWidth="1"/>
    <col min="15413" max="15413" width="10.85546875" style="4" customWidth="1"/>
    <col min="15414" max="15414" width="11.28515625" style="4" customWidth="1"/>
    <col min="15415" max="15636" width="9.140625" style="4"/>
    <col min="15637" max="15637" width="9.140625" style="4" customWidth="1"/>
    <col min="15638" max="15638" width="7.28515625" style="4" customWidth="1"/>
    <col min="15639" max="15639" width="96.85546875" style="4" customWidth="1"/>
    <col min="15640" max="15640" width="26.28515625" style="4" customWidth="1"/>
    <col min="15641" max="15641" width="17.28515625" style="4" customWidth="1"/>
    <col min="15642" max="15642" width="25.42578125" style="4" customWidth="1"/>
    <col min="15643" max="15643" width="21" style="4" customWidth="1"/>
    <col min="15644" max="15644" width="27.5703125" style="4" customWidth="1"/>
    <col min="15645" max="15646" width="9.140625" style="4"/>
    <col min="15647" max="15647" width="11.42578125" style="4" bestFit="1" customWidth="1"/>
    <col min="15648" max="15648" width="9.140625" style="4"/>
    <col min="15649" max="15649" width="9.140625" style="4" customWidth="1"/>
    <col min="15650" max="15652" width="9.140625" style="4"/>
    <col min="15653" max="15653" width="10" style="4" customWidth="1"/>
    <col min="15654" max="15654" width="9.85546875" style="4" customWidth="1"/>
    <col min="15655" max="15655" width="10.140625" style="4" customWidth="1"/>
    <col min="15656" max="15656" width="9" style="4" customWidth="1"/>
    <col min="15657" max="15657" width="10.7109375" style="4" customWidth="1"/>
    <col min="15658" max="15658" width="12" style="4" customWidth="1"/>
    <col min="15659" max="15659" width="10.5703125" style="4" customWidth="1"/>
    <col min="15660" max="15663" width="9.140625" style="4"/>
    <col min="15664" max="15665" width="9.140625" style="4" customWidth="1"/>
    <col min="15666" max="15666" width="9.5703125" style="4" customWidth="1"/>
    <col min="15667" max="15667" width="9.42578125" style="4" customWidth="1"/>
    <col min="15668" max="15668" width="9.28515625" style="4" customWidth="1"/>
    <col min="15669" max="15669" width="10.85546875" style="4" customWidth="1"/>
    <col min="15670" max="15670" width="11.28515625" style="4" customWidth="1"/>
    <col min="15671" max="15892" width="9.140625" style="4"/>
    <col min="15893" max="15893" width="9.140625" style="4" customWidth="1"/>
    <col min="15894" max="15894" width="7.28515625" style="4" customWidth="1"/>
    <col min="15895" max="15895" width="96.85546875" style="4" customWidth="1"/>
    <col min="15896" max="15896" width="26.28515625" style="4" customWidth="1"/>
    <col min="15897" max="15897" width="17.28515625" style="4" customWidth="1"/>
    <col min="15898" max="15898" width="25.42578125" style="4" customWidth="1"/>
    <col min="15899" max="15899" width="21" style="4" customWidth="1"/>
    <col min="15900" max="15900" width="27.5703125" style="4" customWidth="1"/>
    <col min="15901" max="15902" width="9.140625" style="4"/>
    <col min="15903" max="15903" width="11.42578125" style="4" bestFit="1" customWidth="1"/>
    <col min="15904" max="15904" width="9.140625" style="4"/>
    <col min="15905" max="15905" width="9.140625" style="4" customWidth="1"/>
    <col min="15906" max="15908" width="9.140625" style="4"/>
    <col min="15909" max="15909" width="10" style="4" customWidth="1"/>
    <col min="15910" max="15910" width="9.85546875" style="4" customWidth="1"/>
    <col min="15911" max="15911" width="10.140625" style="4" customWidth="1"/>
    <col min="15912" max="15912" width="9" style="4" customWidth="1"/>
    <col min="15913" max="15913" width="10.7109375" style="4" customWidth="1"/>
    <col min="15914" max="15914" width="12" style="4" customWidth="1"/>
    <col min="15915" max="15915" width="10.5703125" style="4" customWidth="1"/>
    <col min="15916" max="15919" width="9.140625" style="4"/>
    <col min="15920" max="15921" width="9.140625" style="4" customWidth="1"/>
    <col min="15922" max="15922" width="9.5703125" style="4" customWidth="1"/>
    <col min="15923" max="15923" width="9.42578125" style="4" customWidth="1"/>
    <col min="15924" max="15924" width="9.28515625" style="4" customWidth="1"/>
    <col min="15925" max="15925" width="10.85546875" style="4" customWidth="1"/>
    <col min="15926" max="15926" width="11.28515625" style="4" customWidth="1"/>
    <col min="15927" max="16148" width="9.140625" style="4"/>
    <col min="16149" max="16149" width="9.140625" style="4" customWidth="1"/>
    <col min="16150" max="16150" width="7.28515625" style="4" customWidth="1"/>
    <col min="16151" max="16151" width="96.85546875" style="4" customWidth="1"/>
    <col min="16152" max="16152" width="26.28515625" style="4" customWidth="1"/>
    <col min="16153" max="16153" width="17.28515625" style="4" customWidth="1"/>
    <col min="16154" max="16154" width="25.42578125" style="4" customWidth="1"/>
    <col min="16155" max="16155" width="21" style="4" customWidth="1"/>
    <col min="16156" max="16156" width="27.5703125" style="4" customWidth="1"/>
    <col min="16157" max="16158" width="9.140625" style="4"/>
    <col min="16159" max="16159" width="11.42578125" style="4" bestFit="1" customWidth="1"/>
    <col min="16160" max="16160" width="9.140625" style="4"/>
    <col min="16161" max="16161" width="9.140625" style="4" customWidth="1"/>
    <col min="16162" max="16164" width="9.140625" style="4"/>
    <col min="16165" max="16165" width="10" style="4" customWidth="1"/>
    <col min="16166" max="16166" width="9.85546875" style="4" customWidth="1"/>
    <col min="16167" max="16167" width="10.140625" style="4" customWidth="1"/>
    <col min="16168" max="16168" width="9" style="4" customWidth="1"/>
    <col min="16169" max="16169" width="10.7109375" style="4" customWidth="1"/>
    <col min="16170" max="16170" width="12" style="4" customWidth="1"/>
    <col min="16171" max="16171" width="10.5703125" style="4" customWidth="1"/>
    <col min="16172" max="16175" width="9.140625" style="4"/>
    <col min="16176" max="16177" width="9.140625" style="4" customWidth="1"/>
    <col min="16178" max="16178" width="9.5703125" style="4" customWidth="1"/>
    <col min="16179" max="16179" width="9.42578125" style="4" customWidth="1"/>
    <col min="16180" max="16180" width="9.28515625" style="4" customWidth="1"/>
    <col min="16181" max="16181" width="10.85546875" style="4" customWidth="1"/>
    <col min="16182" max="16182" width="11.28515625" style="4" customWidth="1"/>
    <col min="16183" max="16384" width="9.140625" style="4"/>
  </cols>
  <sheetData>
    <row r="2" spans="2:65" ht="36">
      <c r="B2" s="1"/>
      <c r="C2" s="2" t="s">
        <v>0</v>
      </c>
      <c r="D2" s="3"/>
      <c r="E2" s="3"/>
      <c r="F2" s="3"/>
      <c r="G2" s="3"/>
      <c r="H2" s="3"/>
      <c r="I2" s="3"/>
      <c r="J2" s="3"/>
      <c r="K2" s="3"/>
      <c r="L2" s="3"/>
      <c r="M2" s="3"/>
      <c r="N2" s="3"/>
      <c r="O2" s="3"/>
      <c r="P2" s="3"/>
      <c r="Q2" s="3"/>
      <c r="R2" s="1"/>
      <c r="S2" s="1"/>
      <c r="T2" s="1"/>
      <c r="U2" s="1"/>
      <c r="V2" s="1"/>
      <c r="W2" s="1"/>
      <c r="X2" s="1"/>
      <c r="Y2" s="1"/>
      <c r="Z2" s="1"/>
      <c r="AA2" s="1"/>
      <c r="AB2" s="1"/>
      <c r="AC2" s="1"/>
      <c r="AD2" s="1"/>
      <c r="AE2" s="1"/>
      <c r="AF2" s="1"/>
      <c r="AG2" s="1"/>
      <c r="AH2" s="1"/>
    </row>
    <row r="3" spans="2:65" ht="27.75" customHeight="1">
      <c r="B3" s="1"/>
      <c r="C3" s="5" t="s">
        <v>1</v>
      </c>
      <c r="D3" s="3"/>
      <c r="E3" s="3"/>
      <c r="F3" s="3"/>
      <c r="G3" s="3"/>
      <c r="H3" s="3"/>
      <c r="I3" s="3"/>
      <c r="J3" s="3"/>
      <c r="K3" s="3"/>
      <c r="L3" s="3"/>
      <c r="M3" s="3"/>
      <c r="N3" s="3"/>
      <c r="O3" s="3"/>
      <c r="P3" s="3"/>
      <c r="Q3" s="3"/>
      <c r="R3" s="1"/>
      <c r="S3" s="6"/>
      <c r="T3" s="6"/>
      <c r="U3" s="6"/>
      <c r="V3" s="6"/>
      <c r="W3" s="6"/>
      <c r="X3" s="6"/>
      <c r="Y3" s="6"/>
      <c r="Z3" s="6"/>
      <c r="AA3" s="6"/>
      <c r="AB3" s="6"/>
      <c r="AC3" s="6"/>
      <c r="AD3" s="6"/>
      <c r="AE3" s="6"/>
      <c r="AF3" s="6"/>
      <c r="AG3" s="6"/>
      <c r="AH3" s="6"/>
      <c r="AI3" s="7"/>
      <c r="AJ3" s="8"/>
      <c r="AK3" s="8"/>
      <c r="AL3" s="8"/>
      <c r="AM3" s="8"/>
      <c r="AN3" s="8"/>
      <c r="AO3" s="8"/>
      <c r="AP3" s="8"/>
      <c r="AQ3" s="8"/>
      <c r="AR3" s="8"/>
      <c r="AS3" s="8"/>
      <c r="AT3" s="8"/>
    </row>
    <row r="4" spans="2:65" s="155" customFormat="1" ht="42.75" thickBot="1">
      <c r="B4" s="151"/>
      <c r="C4" s="151"/>
      <c r="D4" s="152"/>
      <c r="E4" s="152"/>
      <c r="F4" s="159" t="s">
        <v>28</v>
      </c>
      <c r="G4" s="159"/>
      <c r="H4" s="159"/>
      <c r="I4" s="161" t="s">
        <v>96</v>
      </c>
      <c r="J4" s="166"/>
      <c r="K4" s="167"/>
      <c r="L4" s="159" t="s">
        <v>97</v>
      </c>
      <c r="M4" s="160"/>
      <c r="N4" s="160"/>
      <c r="O4" s="161" t="s">
        <v>98</v>
      </c>
      <c r="P4" s="162"/>
      <c r="Q4" s="162"/>
      <c r="R4" s="151"/>
      <c r="S4" s="151"/>
      <c r="T4" s="151"/>
      <c r="U4" s="151"/>
      <c r="V4" s="153"/>
      <c r="W4" s="151"/>
      <c r="X4" s="151"/>
      <c r="Y4" s="151"/>
      <c r="Z4" s="153"/>
      <c r="AA4" s="151"/>
      <c r="AB4" s="151"/>
      <c r="AC4" s="151"/>
      <c r="AD4" s="153"/>
      <c r="AE4" s="151"/>
      <c r="AF4" s="151"/>
      <c r="AG4" s="151"/>
      <c r="AH4" s="153"/>
      <c r="AI4" s="154"/>
      <c r="AO4" s="154"/>
    </row>
    <row r="5" spans="2:65" ht="62.25" customHeight="1" thickBot="1">
      <c r="B5" s="1"/>
      <c r="C5" s="226" t="s">
        <v>4</v>
      </c>
      <c r="D5" s="227" t="s">
        <v>5</v>
      </c>
      <c r="E5" s="228" t="s">
        <v>6</v>
      </c>
      <c r="F5" s="229"/>
      <c r="G5" s="14" t="s">
        <v>8</v>
      </c>
      <c r="H5" s="230" t="s">
        <v>9</v>
      </c>
      <c r="I5" s="229"/>
      <c r="J5" s="14" t="s">
        <v>8</v>
      </c>
      <c r="K5" s="230" t="s">
        <v>9</v>
      </c>
      <c r="L5" s="229"/>
      <c r="M5" s="14" t="s">
        <v>8</v>
      </c>
      <c r="N5" s="230" t="s">
        <v>9</v>
      </c>
      <c r="O5" s="229"/>
      <c r="P5" s="14" t="s">
        <v>8</v>
      </c>
      <c r="Q5" s="230" t="s">
        <v>9</v>
      </c>
      <c r="R5" s="1"/>
      <c r="S5" s="1"/>
      <c r="T5" s="1"/>
      <c r="U5" s="1"/>
      <c r="V5" s="6"/>
      <c r="W5" s="1"/>
      <c r="X5" s="1"/>
      <c r="Y5" s="1"/>
      <c r="Z5" s="6"/>
      <c r="AA5" s="1"/>
      <c r="AB5" s="1"/>
      <c r="AC5" s="1"/>
      <c r="AD5" s="6"/>
      <c r="AE5" s="1"/>
      <c r="AF5" s="1"/>
      <c r="AG5" s="1"/>
      <c r="AH5" s="6"/>
      <c r="AI5" s="8"/>
      <c r="AO5" s="8"/>
    </row>
    <row r="6" spans="2:65" ht="20.25" thickBot="1">
      <c r="B6" s="16"/>
      <c r="C6" s="58" t="s">
        <v>10</v>
      </c>
      <c r="D6" s="231">
        <v>0.7</v>
      </c>
      <c r="E6" s="72">
        <v>1</v>
      </c>
      <c r="F6" s="61"/>
      <c r="G6" s="215">
        <f>SUM('Beräkning kvarter 1-2'!E6*F6)</f>
        <v>0</v>
      </c>
      <c r="H6" s="62">
        <f>SUM('Beräkning kvarter 1-2'!D6*G6)</f>
        <v>0</v>
      </c>
      <c r="I6" s="61"/>
      <c r="J6" s="215">
        <f>SUM('Beräkning kvarter 1-2'!E6*(I6))</f>
        <v>0</v>
      </c>
      <c r="K6" s="62">
        <f>'Beräkning kvarter 1-2'!D6*J6</f>
        <v>0</v>
      </c>
      <c r="L6" s="61"/>
      <c r="M6" s="215">
        <f t="shared" ref="M6:M23" si="0">SUM(E6*L6)</f>
        <v>0</v>
      </c>
      <c r="N6" s="62">
        <f t="shared" ref="N6:N23" si="1">SUM(D6*M6)</f>
        <v>0</v>
      </c>
      <c r="O6" s="61"/>
      <c r="P6" s="215">
        <f t="shared" ref="P6:P23" si="2">SUM(E6*(O6))</f>
        <v>0</v>
      </c>
      <c r="Q6" s="62">
        <f t="shared" ref="Q6:Q23" si="3">D6*P6</f>
        <v>0</v>
      </c>
      <c r="R6" s="1"/>
      <c r="S6" s="6"/>
      <c r="T6" s="6"/>
      <c r="U6" s="6"/>
      <c r="V6" s="6"/>
      <c r="W6" s="6"/>
      <c r="X6" s="6"/>
      <c r="Y6" s="6"/>
      <c r="Z6" s="6"/>
      <c r="AA6" s="6"/>
      <c r="AB6" s="6"/>
      <c r="AC6" s="6"/>
      <c r="AD6" s="6"/>
      <c r="AE6" s="6"/>
      <c r="AF6" s="6"/>
      <c r="AG6" s="6"/>
      <c r="AH6" s="6"/>
      <c r="AI6" s="8"/>
      <c r="AO6" s="8"/>
    </row>
    <row r="7" spans="2:65" ht="21" thickTop="1" thickBot="1">
      <c r="B7" s="16"/>
      <c r="C7" s="22" t="s">
        <v>11</v>
      </c>
      <c r="D7" s="26">
        <v>0.7</v>
      </c>
      <c r="E7" s="24">
        <v>4</v>
      </c>
      <c r="F7" s="63"/>
      <c r="G7" s="120">
        <f>SUM('Beräkning kvarter 1-2'!E7*F7)</f>
        <v>0</v>
      </c>
      <c r="H7" s="21">
        <f>SUM('Beräkning kvarter 1-2'!D7*G7)</f>
        <v>0</v>
      </c>
      <c r="I7" s="63"/>
      <c r="J7" s="120">
        <f>SUM('Beräkning kvarter 1-2'!E7*(I7))</f>
        <v>0</v>
      </c>
      <c r="K7" s="25">
        <f>'Beräkning kvarter 1-2'!D7*J7</f>
        <v>0</v>
      </c>
      <c r="L7" s="63"/>
      <c r="M7" s="120">
        <f t="shared" si="0"/>
        <v>0</v>
      </c>
      <c r="N7" s="21">
        <f t="shared" si="1"/>
        <v>0</v>
      </c>
      <c r="O7" s="63"/>
      <c r="P7" s="120">
        <f t="shared" si="2"/>
        <v>0</v>
      </c>
      <c r="Q7" s="25">
        <f t="shared" si="3"/>
        <v>0</v>
      </c>
      <c r="R7" s="6"/>
      <c r="S7" s="6"/>
      <c r="T7" s="6"/>
      <c r="U7" s="6"/>
      <c r="V7" s="8"/>
      <c r="W7" s="6"/>
      <c r="X7" s="6"/>
      <c r="Y7" s="6"/>
      <c r="Z7" s="8"/>
      <c r="AA7" s="6"/>
      <c r="AB7" s="6"/>
      <c r="AC7" s="6"/>
      <c r="AD7" s="8"/>
      <c r="AE7" s="6"/>
      <c r="AF7" s="6"/>
      <c r="AG7" s="6"/>
      <c r="AH7" s="8"/>
      <c r="AN7" s="8"/>
    </row>
    <row r="8" spans="2:65" ht="21" thickTop="1" thickBot="1">
      <c r="B8" s="16"/>
      <c r="C8" s="22" t="s">
        <v>12</v>
      </c>
      <c r="D8" s="26">
        <v>0.5</v>
      </c>
      <c r="E8" s="24">
        <v>2.5</v>
      </c>
      <c r="F8" s="63"/>
      <c r="G8" s="120">
        <f>SUM('Beräkning kvarter 1-2'!E8*F8)</f>
        <v>0</v>
      </c>
      <c r="H8" s="21">
        <f>SUM('Beräkning kvarter 1-2'!D8*G8)</f>
        <v>0</v>
      </c>
      <c r="I8" s="63"/>
      <c r="J8" s="120">
        <f>SUM('Beräkning kvarter 1-2'!E8*(I8))</f>
        <v>0</v>
      </c>
      <c r="K8" s="27">
        <f>'Beräkning kvarter 1-2'!D8*J8</f>
        <v>0</v>
      </c>
      <c r="L8" s="63"/>
      <c r="M8" s="120">
        <f t="shared" si="0"/>
        <v>0</v>
      </c>
      <c r="N8" s="21">
        <f t="shared" si="1"/>
        <v>0</v>
      </c>
      <c r="O8" s="63"/>
      <c r="P8" s="120">
        <f t="shared" si="2"/>
        <v>0</v>
      </c>
      <c r="Q8" s="27">
        <f t="shared" si="3"/>
        <v>0</v>
      </c>
      <c r="V8" s="8"/>
      <c r="Z8" s="8"/>
      <c r="AD8" s="8"/>
      <c r="AH8" s="8"/>
      <c r="AR8" s="28"/>
      <c r="AS8" s="28"/>
      <c r="AT8" s="28"/>
      <c r="AU8" s="28"/>
      <c r="AV8" s="28"/>
      <c r="AW8" s="28"/>
      <c r="AX8" s="28"/>
      <c r="AY8" s="28"/>
      <c r="AZ8" s="28"/>
      <c r="BA8" s="28"/>
      <c r="BB8" s="28"/>
      <c r="BC8" s="28"/>
      <c r="BD8" s="28"/>
      <c r="BE8" s="28"/>
      <c r="BF8" s="28"/>
    </row>
    <row r="9" spans="2:65" ht="21" thickTop="1" thickBot="1">
      <c r="B9" s="16"/>
      <c r="C9" s="22" t="s">
        <v>13</v>
      </c>
      <c r="D9" s="26">
        <v>0.5</v>
      </c>
      <c r="E9" s="24">
        <v>1.5</v>
      </c>
      <c r="F9" s="63"/>
      <c r="G9" s="120">
        <f>SUM('Beräkning kvarter 1-2'!E9*F9)</f>
        <v>0</v>
      </c>
      <c r="H9" s="21">
        <f>SUM('Beräkning kvarter 1-2'!D9*G9)</f>
        <v>0</v>
      </c>
      <c r="I9" s="63"/>
      <c r="J9" s="120">
        <f>SUM('Beräkning kvarter 1-2'!E9*(I9))</f>
        <v>0</v>
      </c>
      <c r="K9" s="27">
        <f>'Beräkning kvarter 1-2'!D9*J9</f>
        <v>0</v>
      </c>
      <c r="L9" s="63"/>
      <c r="M9" s="120">
        <f t="shared" si="0"/>
        <v>0</v>
      </c>
      <c r="N9" s="21">
        <f t="shared" si="1"/>
        <v>0</v>
      </c>
      <c r="O9" s="63"/>
      <c r="P9" s="120">
        <f t="shared" si="2"/>
        <v>0</v>
      </c>
      <c r="Q9" s="27">
        <f t="shared" si="3"/>
        <v>0</v>
      </c>
      <c r="R9" s="6"/>
      <c r="S9" s="6"/>
      <c r="T9" s="6"/>
      <c r="U9" s="6"/>
      <c r="V9" s="8"/>
      <c r="W9" s="6"/>
      <c r="X9" s="6"/>
      <c r="Y9" s="6"/>
      <c r="Z9" s="8"/>
      <c r="AA9" s="6"/>
      <c r="AB9" s="6"/>
      <c r="AC9" s="6"/>
      <c r="AD9" s="8"/>
      <c r="AE9" s="6"/>
      <c r="AF9" s="6"/>
      <c r="AG9" s="6"/>
      <c r="AH9" s="8"/>
      <c r="AN9" s="8"/>
      <c r="AX9" s="28"/>
      <c r="AY9" s="28"/>
      <c r="AZ9" s="28"/>
      <c r="BA9" s="28"/>
      <c r="BB9" s="28"/>
      <c r="BC9" s="28"/>
      <c r="BD9" s="28"/>
      <c r="BE9" s="28"/>
      <c r="BF9" s="28"/>
      <c r="BG9" s="28"/>
      <c r="BH9" s="28"/>
      <c r="BI9" s="28"/>
      <c r="BJ9" s="28"/>
      <c r="BK9" s="28"/>
      <c r="BL9" s="28"/>
    </row>
    <row r="10" spans="2:65" ht="21" thickTop="1" thickBot="1">
      <c r="B10" s="16"/>
      <c r="C10" s="22" t="s">
        <v>14</v>
      </c>
      <c r="D10" s="26">
        <v>0.1</v>
      </c>
      <c r="E10" s="24">
        <v>1</v>
      </c>
      <c r="F10" s="63"/>
      <c r="G10" s="120">
        <f>SUM('Beräkning kvarter 1-2'!E10*F10)</f>
        <v>0</v>
      </c>
      <c r="H10" s="21">
        <f>SUM('Beräkning kvarter 1-2'!D10*G10)</f>
        <v>0</v>
      </c>
      <c r="I10" s="63"/>
      <c r="J10" s="120">
        <f>SUM('Beräkning kvarter 1-2'!E10*(I10))</f>
        <v>0</v>
      </c>
      <c r="K10" s="25">
        <f>'Beräkning kvarter 1-2'!D10*J10</f>
        <v>0</v>
      </c>
      <c r="L10" s="63"/>
      <c r="M10" s="120">
        <f t="shared" si="0"/>
        <v>0</v>
      </c>
      <c r="N10" s="21">
        <f t="shared" si="1"/>
        <v>0</v>
      </c>
      <c r="O10" s="63"/>
      <c r="P10" s="120">
        <f t="shared" si="2"/>
        <v>0</v>
      </c>
      <c r="Q10" s="25">
        <f t="shared" si="3"/>
        <v>0</v>
      </c>
      <c r="R10" s="6"/>
      <c r="S10" s="6"/>
      <c r="T10" s="6"/>
      <c r="U10" s="6"/>
      <c r="V10" s="8"/>
      <c r="W10" s="6"/>
      <c r="X10" s="6"/>
      <c r="Y10" s="6"/>
      <c r="Z10" s="8"/>
      <c r="AA10" s="6"/>
      <c r="AB10" s="6"/>
      <c r="AC10" s="6"/>
      <c r="AD10" s="8"/>
      <c r="AE10" s="6"/>
      <c r="AF10" s="6"/>
      <c r="AG10" s="6"/>
      <c r="AH10" s="8"/>
      <c r="AN10" s="8"/>
      <c r="AX10" s="28"/>
      <c r="AY10" s="28"/>
      <c r="AZ10" s="28"/>
      <c r="BA10" s="28"/>
      <c r="BB10" s="28"/>
      <c r="BC10" s="28"/>
      <c r="BD10" s="28"/>
      <c r="BE10" s="28"/>
      <c r="BF10" s="28"/>
      <c r="BG10" s="28"/>
      <c r="BH10" s="28"/>
      <c r="BI10" s="28"/>
      <c r="BJ10" s="28"/>
      <c r="BK10" s="28"/>
      <c r="BL10" s="28"/>
    </row>
    <row r="11" spans="2:65" ht="21" thickTop="1" thickBot="1">
      <c r="B11" s="16"/>
      <c r="C11" s="22" t="s">
        <v>15</v>
      </c>
      <c r="D11" s="26">
        <v>0.3</v>
      </c>
      <c r="E11" s="24">
        <v>1</v>
      </c>
      <c r="F11" s="63"/>
      <c r="G11" s="120">
        <f>SUM('Beräkning kvarter 1-2'!E11*F11)</f>
        <v>0</v>
      </c>
      <c r="H11" s="21">
        <f>SUM('Beräkning kvarter 1-2'!D11*G11)</f>
        <v>0</v>
      </c>
      <c r="I11" s="63"/>
      <c r="J11" s="120">
        <f>SUM('Beräkning kvarter 1-2'!E11*(I11))</f>
        <v>0</v>
      </c>
      <c r="K11" s="25">
        <f>'Beräkning kvarter 1-2'!D11*J11</f>
        <v>0</v>
      </c>
      <c r="L11" s="63"/>
      <c r="M11" s="120">
        <f t="shared" si="0"/>
        <v>0</v>
      </c>
      <c r="N11" s="21">
        <f t="shared" si="1"/>
        <v>0</v>
      </c>
      <c r="O11" s="63"/>
      <c r="P11" s="120">
        <f t="shared" si="2"/>
        <v>0</v>
      </c>
      <c r="Q11" s="25">
        <f t="shared" si="3"/>
        <v>0</v>
      </c>
      <c r="R11" s="1"/>
      <c r="S11" s="6"/>
      <c r="T11" s="6"/>
      <c r="U11" s="6"/>
      <c r="V11" s="6"/>
      <c r="W11" s="6"/>
      <c r="X11" s="6"/>
      <c r="Y11" s="6"/>
      <c r="Z11" s="6"/>
      <c r="AA11" s="6"/>
      <c r="AB11" s="6"/>
      <c r="AC11" s="6"/>
      <c r="AD11" s="6"/>
      <c r="AE11" s="6"/>
      <c r="AF11" s="6"/>
      <c r="AG11" s="6"/>
      <c r="AH11" s="6"/>
      <c r="AI11" s="8"/>
      <c r="AO11" s="8"/>
      <c r="AX11" s="29"/>
      <c r="AY11" s="32"/>
      <c r="AZ11" s="31"/>
      <c r="BA11" s="32"/>
      <c r="BB11" s="33"/>
      <c r="BC11" s="28"/>
      <c r="BD11" s="28"/>
      <c r="BE11" s="28"/>
      <c r="BF11" s="28"/>
      <c r="BG11" s="28"/>
      <c r="BH11" s="28"/>
      <c r="BI11" s="28"/>
      <c r="BJ11" s="28"/>
      <c r="BK11" s="28"/>
      <c r="BL11" s="28"/>
      <c r="BM11" s="28"/>
    </row>
    <row r="12" spans="2:65" ht="21" thickTop="1" thickBot="1">
      <c r="B12" s="16"/>
      <c r="C12" s="22" t="s">
        <v>16</v>
      </c>
      <c r="D12" s="38">
        <v>0.7</v>
      </c>
      <c r="E12" s="68">
        <v>1.5</v>
      </c>
      <c r="F12" s="136"/>
      <c r="G12" s="120">
        <f>SUM('Beräkning kvarter 1-2'!E12*F12)</f>
        <v>0</v>
      </c>
      <c r="H12" s="21">
        <f>SUM('Beräkning kvarter 1-2'!D12*G12)</f>
        <v>0</v>
      </c>
      <c r="I12" s="136"/>
      <c r="J12" s="120">
        <f>SUM('Beräkning kvarter 1-2'!E12*(I12))</f>
        <v>0</v>
      </c>
      <c r="K12" s="25">
        <f>'Beräkning kvarter 1-2'!D12*J12</f>
        <v>0</v>
      </c>
      <c r="L12" s="136"/>
      <c r="M12" s="120">
        <f t="shared" si="0"/>
        <v>0</v>
      </c>
      <c r="N12" s="21">
        <f t="shared" si="1"/>
        <v>0</v>
      </c>
      <c r="O12" s="136"/>
      <c r="P12" s="120">
        <f t="shared" si="2"/>
        <v>0</v>
      </c>
      <c r="Q12" s="25">
        <f t="shared" si="3"/>
        <v>0</v>
      </c>
      <c r="R12" s="1"/>
      <c r="S12" s="6"/>
      <c r="T12" s="6"/>
      <c r="U12" s="6"/>
      <c r="V12" s="6"/>
      <c r="W12" s="6"/>
      <c r="X12" s="6"/>
      <c r="Y12" s="6"/>
      <c r="Z12" s="6"/>
      <c r="AA12" s="6"/>
      <c r="AB12" s="6"/>
      <c r="AC12" s="6"/>
      <c r="AD12" s="6"/>
      <c r="AE12" s="6"/>
      <c r="AF12" s="6"/>
      <c r="AG12" s="6"/>
      <c r="AH12" s="6"/>
      <c r="AI12" s="8"/>
      <c r="AO12" s="8"/>
      <c r="AX12" s="29"/>
      <c r="AY12" s="32"/>
      <c r="AZ12" s="31"/>
      <c r="BA12" s="32"/>
      <c r="BB12" s="33"/>
      <c r="BC12" s="28"/>
      <c r="BD12" s="28"/>
      <c r="BE12" s="28"/>
      <c r="BF12" s="28"/>
      <c r="BG12" s="28"/>
      <c r="BH12" s="28"/>
      <c r="BI12" s="28"/>
      <c r="BJ12" s="28"/>
      <c r="BK12" s="28"/>
      <c r="BL12" s="28"/>
      <c r="BM12" s="28"/>
    </row>
    <row r="13" spans="2:65" ht="21" thickTop="1" thickBot="1">
      <c r="B13" s="16"/>
      <c r="C13" s="22" t="s">
        <v>17</v>
      </c>
      <c r="D13" s="35">
        <v>2.1</v>
      </c>
      <c r="E13" s="148">
        <v>50</v>
      </c>
      <c r="F13" s="142"/>
      <c r="G13" s="120">
        <f>SUM('Beräkning kvarter 1-2'!E13*F13)</f>
        <v>0</v>
      </c>
      <c r="H13" s="21">
        <f>SUM('Beräkning kvarter 1-2'!D13*G13)</f>
        <v>0</v>
      </c>
      <c r="I13" s="142"/>
      <c r="J13" s="120">
        <f>SUM('Beräkning kvarter 1-2'!E13*(I13))</f>
        <v>0</v>
      </c>
      <c r="K13" s="37">
        <f>'Beräkning kvarter 1-2'!D13*J13</f>
        <v>0</v>
      </c>
      <c r="L13" s="142"/>
      <c r="M13" s="120">
        <f t="shared" si="0"/>
        <v>0</v>
      </c>
      <c r="N13" s="21">
        <f t="shared" si="1"/>
        <v>0</v>
      </c>
      <c r="O13" s="142"/>
      <c r="P13" s="120">
        <f t="shared" si="2"/>
        <v>0</v>
      </c>
      <c r="Q13" s="37">
        <f t="shared" si="3"/>
        <v>0</v>
      </c>
      <c r="R13" s="1"/>
      <c r="S13" s="6"/>
      <c r="T13" s="6"/>
      <c r="U13" s="6"/>
      <c r="V13" s="6"/>
      <c r="W13" s="6"/>
      <c r="X13" s="6"/>
      <c r="Y13" s="6"/>
      <c r="Z13" s="6"/>
      <c r="AA13" s="6"/>
      <c r="AB13" s="6"/>
      <c r="AC13" s="6"/>
      <c r="AD13" s="6"/>
      <c r="AE13" s="6"/>
      <c r="AF13" s="6"/>
      <c r="AG13" s="6"/>
      <c r="AH13" s="6"/>
      <c r="AI13" s="8"/>
      <c r="AO13" s="8"/>
      <c r="AX13" s="29"/>
      <c r="AY13" s="32"/>
      <c r="AZ13" s="31"/>
      <c r="BA13" s="32"/>
      <c r="BB13" s="33"/>
      <c r="BC13" s="28"/>
      <c r="BD13" s="28"/>
      <c r="BE13" s="28"/>
      <c r="BF13" s="28"/>
      <c r="BG13" s="28"/>
      <c r="BH13" s="28"/>
      <c r="BI13" s="28"/>
      <c r="BJ13" s="28"/>
      <c r="BK13" s="28"/>
      <c r="BL13" s="28"/>
      <c r="BM13" s="28"/>
    </row>
    <row r="14" spans="2:65" s="135" customFormat="1" ht="21" thickTop="1" thickBot="1">
      <c r="B14" s="132"/>
      <c r="C14" s="22" t="s">
        <v>18</v>
      </c>
      <c r="D14" s="35">
        <v>1.1000000000000001</v>
      </c>
      <c r="E14" s="148">
        <v>25</v>
      </c>
      <c r="F14" s="142"/>
      <c r="G14" s="120">
        <f>SUM('Beräkning kvarter 1-2'!E14*F14)</f>
        <v>0</v>
      </c>
      <c r="H14" s="21">
        <f>SUM('Beräkning kvarter 1-2'!D14*G14)</f>
        <v>0</v>
      </c>
      <c r="I14" s="142"/>
      <c r="J14" s="120">
        <f>SUM('Beräkning kvarter 1-2'!E14*(I14))</f>
        <v>0</v>
      </c>
      <c r="K14" s="37">
        <f>'Beräkning kvarter 1-2'!D14*J14</f>
        <v>0</v>
      </c>
      <c r="L14" s="142"/>
      <c r="M14" s="120">
        <f t="shared" si="0"/>
        <v>0</v>
      </c>
      <c r="N14" s="21">
        <f t="shared" si="1"/>
        <v>0</v>
      </c>
      <c r="O14" s="142"/>
      <c r="P14" s="120">
        <f t="shared" si="2"/>
        <v>0</v>
      </c>
      <c r="Q14" s="37">
        <f t="shared" si="3"/>
        <v>0</v>
      </c>
      <c r="R14" s="138"/>
      <c r="S14" s="133"/>
      <c r="T14" s="133"/>
      <c r="U14" s="133"/>
      <c r="V14" s="133"/>
      <c r="W14" s="133"/>
      <c r="X14" s="133"/>
      <c r="Y14" s="133"/>
      <c r="Z14" s="133"/>
      <c r="AA14" s="133"/>
      <c r="AB14" s="133"/>
      <c r="AC14" s="133"/>
      <c r="AD14" s="133"/>
      <c r="AE14" s="133"/>
      <c r="AF14" s="133"/>
      <c r="AG14" s="133"/>
      <c r="AH14" s="133"/>
      <c r="AI14" s="134"/>
      <c r="AO14" s="134"/>
      <c r="AX14" s="132"/>
    </row>
    <row r="15" spans="2:65" ht="21" thickTop="1" thickBot="1">
      <c r="B15" s="16"/>
      <c r="C15" s="22" t="s">
        <v>19</v>
      </c>
      <c r="D15" s="38">
        <v>1.7</v>
      </c>
      <c r="E15" s="148">
        <v>10</v>
      </c>
      <c r="F15" s="142"/>
      <c r="G15" s="120">
        <f>SUM('Beräkning kvarter 1-2'!E15*F15)</f>
        <v>0</v>
      </c>
      <c r="H15" s="21">
        <f>SUM('Beräkning kvarter 1-2'!D15*G15)</f>
        <v>0</v>
      </c>
      <c r="I15" s="142"/>
      <c r="J15" s="120">
        <f>SUM('Beräkning kvarter 1-2'!E15*(I15))</f>
        <v>0</v>
      </c>
      <c r="K15" s="37">
        <f>'Beräkning kvarter 1-2'!D15*J15</f>
        <v>0</v>
      </c>
      <c r="L15" s="142"/>
      <c r="M15" s="120">
        <f t="shared" si="0"/>
        <v>0</v>
      </c>
      <c r="N15" s="21">
        <f t="shared" si="1"/>
        <v>0</v>
      </c>
      <c r="O15" s="142"/>
      <c r="P15" s="120">
        <f t="shared" si="2"/>
        <v>0</v>
      </c>
      <c r="Q15" s="37">
        <f t="shared" si="3"/>
        <v>0</v>
      </c>
      <c r="R15" s="1"/>
      <c r="S15" s="6"/>
      <c r="T15" s="6"/>
      <c r="U15" s="6"/>
      <c r="V15" s="6"/>
      <c r="W15" s="6"/>
      <c r="X15" s="6"/>
      <c r="Y15" s="6"/>
      <c r="Z15" s="6"/>
      <c r="AA15" s="6"/>
      <c r="AB15" s="6"/>
      <c r="AC15" s="6"/>
      <c r="AD15" s="6"/>
      <c r="AE15" s="6"/>
      <c r="AF15" s="6"/>
      <c r="AG15" s="6"/>
      <c r="AH15" s="6"/>
      <c r="AI15" s="8"/>
      <c r="AO15" s="8"/>
      <c r="AX15" s="29"/>
      <c r="AY15" s="32"/>
      <c r="AZ15" s="32"/>
      <c r="BA15" s="31"/>
      <c r="BB15" s="33"/>
      <c r="BC15" s="28"/>
      <c r="BD15" s="28"/>
      <c r="BE15" s="28"/>
      <c r="BF15" s="28"/>
      <c r="BG15" s="28"/>
      <c r="BH15" s="28"/>
      <c r="BI15" s="28"/>
      <c r="BJ15" s="28"/>
      <c r="BK15" s="28"/>
      <c r="BL15" s="28"/>
      <c r="BM15" s="28"/>
    </row>
    <row r="16" spans="2:65" ht="21" thickTop="1" thickBot="1">
      <c r="B16" s="16"/>
      <c r="C16" s="22" t="s">
        <v>20</v>
      </c>
      <c r="D16" s="38">
        <v>1.1000000000000001</v>
      </c>
      <c r="E16" s="148">
        <v>8</v>
      </c>
      <c r="F16" s="142"/>
      <c r="G16" s="120">
        <f>SUM('Beräkning kvarter 1-2'!E16*F16)</f>
        <v>0</v>
      </c>
      <c r="H16" s="21">
        <f>SUM('Beräkning kvarter 1-2'!D16*G16)</f>
        <v>0</v>
      </c>
      <c r="I16" s="142"/>
      <c r="J16" s="120">
        <f>SUM('Beräkning kvarter 1-2'!E16*(I16))</f>
        <v>0</v>
      </c>
      <c r="K16" s="37">
        <f>'Beräkning kvarter 1-2'!D16*J16</f>
        <v>0</v>
      </c>
      <c r="L16" s="142"/>
      <c r="M16" s="120">
        <f t="shared" si="0"/>
        <v>0</v>
      </c>
      <c r="N16" s="21">
        <f t="shared" si="1"/>
        <v>0</v>
      </c>
      <c r="O16" s="142"/>
      <c r="P16" s="120">
        <f t="shared" si="2"/>
        <v>0</v>
      </c>
      <c r="Q16" s="37">
        <f t="shared" si="3"/>
        <v>0</v>
      </c>
      <c r="R16" s="1"/>
      <c r="S16" s="6"/>
      <c r="T16" s="6"/>
      <c r="U16" s="6"/>
      <c r="V16" s="6"/>
      <c r="W16" s="6"/>
      <c r="X16" s="6"/>
      <c r="Y16" s="6"/>
      <c r="Z16" s="6"/>
      <c r="AA16" s="6"/>
      <c r="AB16" s="6"/>
      <c r="AC16" s="6"/>
      <c r="AD16" s="6"/>
      <c r="AE16" s="6"/>
      <c r="AF16" s="6"/>
      <c r="AG16" s="6"/>
      <c r="AH16" s="6"/>
      <c r="AI16" s="8"/>
      <c r="AO16" s="8"/>
      <c r="AX16" s="39"/>
      <c r="AY16" s="32"/>
      <c r="AZ16" s="28"/>
      <c r="BA16" s="28"/>
      <c r="BB16" s="28"/>
      <c r="BC16" s="28"/>
      <c r="BD16" s="28"/>
      <c r="BE16" s="28"/>
      <c r="BF16" s="28"/>
      <c r="BG16" s="28"/>
      <c r="BH16" s="28"/>
      <c r="BI16" s="28"/>
      <c r="BJ16" s="28"/>
      <c r="BK16" s="28"/>
      <c r="BL16" s="28"/>
      <c r="BM16" s="28"/>
    </row>
    <row r="17" spans="2:65" ht="21" thickTop="1" thickBot="1">
      <c r="B17" s="29"/>
      <c r="C17" s="22" t="s">
        <v>21</v>
      </c>
      <c r="D17" s="35">
        <v>0.7</v>
      </c>
      <c r="E17" s="148">
        <v>4</v>
      </c>
      <c r="F17" s="142"/>
      <c r="G17" s="120">
        <f>SUM('Beräkning kvarter 1-2'!E17*F17)</f>
        <v>0</v>
      </c>
      <c r="H17" s="21">
        <f>SUM('Beräkning kvarter 1-2'!D17*G17)</f>
        <v>0</v>
      </c>
      <c r="I17" s="142"/>
      <c r="J17" s="120">
        <f>SUM('Beräkning kvarter 1-2'!E17*(I17))</f>
        <v>0</v>
      </c>
      <c r="K17" s="37">
        <f>'Beräkning kvarter 1-2'!D17*J17</f>
        <v>0</v>
      </c>
      <c r="L17" s="142"/>
      <c r="M17" s="120">
        <f t="shared" si="0"/>
        <v>0</v>
      </c>
      <c r="N17" s="21">
        <f t="shared" si="1"/>
        <v>0</v>
      </c>
      <c r="O17" s="142"/>
      <c r="P17" s="120">
        <f t="shared" si="2"/>
        <v>0</v>
      </c>
      <c r="Q17" s="37">
        <f t="shared" si="3"/>
        <v>0</v>
      </c>
      <c r="R17" s="1"/>
      <c r="S17" s="6"/>
      <c r="T17" s="6"/>
      <c r="U17" s="6"/>
      <c r="V17" s="6"/>
      <c r="W17" s="6"/>
      <c r="X17" s="6"/>
      <c r="Y17" s="6"/>
      <c r="Z17" s="6"/>
      <c r="AA17" s="6"/>
      <c r="AB17" s="6"/>
      <c r="AC17" s="6"/>
      <c r="AD17" s="6"/>
      <c r="AE17" s="6"/>
      <c r="AF17" s="6"/>
      <c r="AG17" s="6"/>
      <c r="AH17" s="6"/>
      <c r="AI17" s="8"/>
      <c r="AO17" s="8"/>
    </row>
    <row r="18" spans="2:65" ht="21" thickTop="1" thickBot="1">
      <c r="B18" s="16"/>
      <c r="C18" s="22" t="s">
        <v>22</v>
      </c>
      <c r="D18" s="35">
        <v>0.1</v>
      </c>
      <c r="E18" s="68">
        <v>1</v>
      </c>
      <c r="F18" s="136"/>
      <c r="G18" s="120">
        <f>SUM('Beräkning kvarter 1-2'!E18*F18)</f>
        <v>0</v>
      </c>
      <c r="H18" s="21">
        <f>SUM('Beräkning kvarter 1-2'!D18*G18)</f>
        <v>0</v>
      </c>
      <c r="I18" s="136"/>
      <c r="J18" s="120">
        <f>SUM('Beräkning kvarter 1-2'!E18*(I18))</f>
        <v>0</v>
      </c>
      <c r="K18" s="25">
        <f>'Beräkning kvarter 1-2'!D18*J18</f>
        <v>0</v>
      </c>
      <c r="L18" s="136"/>
      <c r="M18" s="120">
        <f t="shared" si="0"/>
        <v>0</v>
      </c>
      <c r="N18" s="21">
        <f t="shared" si="1"/>
        <v>0</v>
      </c>
      <c r="O18" s="136"/>
      <c r="P18" s="120">
        <f t="shared" si="2"/>
        <v>0</v>
      </c>
      <c r="Q18" s="25">
        <f t="shared" si="3"/>
        <v>0</v>
      </c>
      <c r="R18" s="1"/>
      <c r="S18" s="6"/>
      <c r="T18" s="6"/>
      <c r="U18" s="6"/>
      <c r="V18" s="6"/>
      <c r="W18" s="6"/>
      <c r="X18" s="6"/>
      <c r="Y18" s="6"/>
      <c r="Z18" s="6"/>
      <c r="AA18" s="6"/>
      <c r="AB18" s="6"/>
      <c r="AC18" s="6"/>
      <c r="AD18" s="6"/>
      <c r="AE18" s="6"/>
      <c r="AF18" s="6"/>
      <c r="AG18" s="6"/>
      <c r="AH18" s="6"/>
      <c r="AI18" s="8"/>
      <c r="AO18" s="8"/>
      <c r="AY18" s="28"/>
      <c r="AZ18" s="28"/>
      <c r="BA18" s="28"/>
      <c r="BB18" s="28"/>
      <c r="BC18" s="28"/>
      <c r="BD18" s="28"/>
      <c r="BE18" s="28"/>
      <c r="BF18" s="28"/>
      <c r="BG18" s="28"/>
      <c r="BH18" s="28"/>
      <c r="BI18" s="28"/>
      <c r="BJ18" s="28"/>
      <c r="BK18" s="28"/>
      <c r="BL18" s="28"/>
      <c r="BM18" s="28"/>
    </row>
    <row r="19" spans="2:65" ht="21" thickTop="1" thickBot="1">
      <c r="B19" s="16"/>
      <c r="C19" s="22" t="s">
        <v>23</v>
      </c>
      <c r="D19" s="35">
        <v>0.1</v>
      </c>
      <c r="E19" s="68">
        <v>1</v>
      </c>
      <c r="F19" s="136"/>
      <c r="G19" s="120">
        <f>SUM('Beräkning kvarter 1-2'!E19*F19)</f>
        <v>0</v>
      </c>
      <c r="H19" s="21">
        <f>SUM('Beräkning kvarter 1-2'!D19*G19)</f>
        <v>0</v>
      </c>
      <c r="I19" s="136"/>
      <c r="J19" s="120">
        <f>SUM('Beräkning kvarter 1-2'!E19*(I19))</f>
        <v>0</v>
      </c>
      <c r="K19" s="25">
        <f>'Beräkning kvarter 1-2'!D19*J19</f>
        <v>0</v>
      </c>
      <c r="L19" s="136"/>
      <c r="M19" s="120">
        <f t="shared" si="0"/>
        <v>0</v>
      </c>
      <c r="N19" s="21">
        <f t="shared" si="1"/>
        <v>0</v>
      </c>
      <c r="O19" s="136"/>
      <c r="P19" s="120">
        <f t="shared" si="2"/>
        <v>0</v>
      </c>
      <c r="Q19" s="25">
        <f t="shared" si="3"/>
        <v>0</v>
      </c>
      <c r="R19" s="1"/>
      <c r="S19" s="6"/>
      <c r="T19" s="6"/>
      <c r="U19" s="6"/>
      <c r="V19" s="6"/>
      <c r="W19" s="6"/>
      <c r="X19" s="6"/>
      <c r="Y19" s="6"/>
      <c r="Z19" s="6"/>
      <c r="AA19" s="6"/>
      <c r="AB19" s="6"/>
      <c r="AC19" s="6"/>
      <c r="AD19" s="6"/>
      <c r="AE19" s="6"/>
      <c r="AF19" s="6"/>
      <c r="AG19" s="6"/>
      <c r="AH19" s="6"/>
      <c r="AI19" s="8"/>
      <c r="AO19" s="8"/>
      <c r="AY19" s="28"/>
      <c r="AZ19" s="28"/>
      <c r="BA19" s="28"/>
      <c r="BB19" s="28"/>
      <c r="BC19" s="28"/>
      <c r="BD19" s="28"/>
      <c r="BE19" s="28"/>
      <c r="BF19" s="28"/>
      <c r="BG19" s="28"/>
      <c r="BH19" s="28"/>
      <c r="BI19" s="28"/>
      <c r="BJ19" s="28"/>
      <c r="BK19" s="28"/>
      <c r="BL19" s="28"/>
      <c r="BM19" s="28"/>
    </row>
    <row r="20" spans="2:65" ht="21" thickTop="1" thickBot="1">
      <c r="B20" s="29"/>
      <c r="C20" s="22" t="s">
        <v>24</v>
      </c>
      <c r="D20" s="35">
        <v>0.1</v>
      </c>
      <c r="E20" s="24">
        <v>1</v>
      </c>
      <c r="F20" s="63"/>
      <c r="G20" s="120">
        <f>SUM('Beräkning kvarter 1-2'!E20*F20)</f>
        <v>0</v>
      </c>
      <c r="H20" s="21">
        <f>SUM('Beräkning kvarter 1-2'!D20*G20)</f>
        <v>0</v>
      </c>
      <c r="I20" s="63"/>
      <c r="J20" s="120">
        <f>SUM('Beräkning kvarter 1-2'!E20*(I20))</f>
        <v>0</v>
      </c>
      <c r="K20" s="25">
        <f>'Beräkning kvarter 1-2'!D20*J20</f>
        <v>0</v>
      </c>
      <c r="L20" s="63"/>
      <c r="M20" s="120">
        <f t="shared" si="0"/>
        <v>0</v>
      </c>
      <c r="N20" s="21">
        <f t="shared" si="1"/>
        <v>0</v>
      </c>
      <c r="O20" s="63"/>
      <c r="P20" s="120">
        <f t="shared" si="2"/>
        <v>0</v>
      </c>
      <c r="Q20" s="25">
        <f t="shared" si="3"/>
        <v>0</v>
      </c>
      <c r="R20" s="1"/>
      <c r="S20" s="6"/>
      <c r="T20" s="6"/>
      <c r="U20" s="6"/>
      <c r="V20" s="6"/>
      <c r="W20" s="6"/>
      <c r="X20" s="6"/>
      <c r="Y20" s="6"/>
      <c r="Z20" s="6"/>
      <c r="AA20" s="6"/>
      <c r="AB20" s="6"/>
      <c r="AC20" s="6"/>
      <c r="AD20" s="6"/>
      <c r="AE20" s="6"/>
      <c r="AF20" s="6"/>
      <c r="AG20" s="6"/>
      <c r="AH20" s="6"/>
      <c r="AI20" s="8"/>
      <c r="AO20" s="8"/>
    </row>
    <row r="21" spans="2:65" ht="21" thickTop="1" thickBot="1">
      <c r="B21" s="29"/>
      <c r="C21" s="22" t="s">
        <v>25</v>
      </c>
      <c r="D21" s="26">
        <v>0.1</v>
      </c>
      <c r="E21" s="24">
        <v>1</v>
      </c>
      <c r="F21" s="63"/>
      <c r="G21" s="120">
        <f>SUM('Beräkning kvarter 1-2'!E21*F21)</f>
        <v>0</v>
      </c>
      <c r="H21" s="21">
        <f>SUM('Beräkning kvarter 1-2'!D21*G21)</f>
        <v>0</v>
      </c>
      <c r="I21" s="63"/>
      <c r="J21" s="120">
        <f>SUM('Beräkning kvarter 1-2'!E21*(I21))</f>
        <v>0</v>
      </c>
      <c r="K21" s="25">
        <f>'Beräkning kvarter 1-2'!D21*J21</f>
        <v>0</v>
      </c>
      <c r="L21" s="63"/>
      <c r="M21" s="120">
        <f t="shared" si="0"/>
        <v>0</v>
      </c>
      <c r="N21" s="21">
        <f t="shared" si="1"/>
        <v>0</v>
      </c>
      <c r="O21" s="63"/>
      <c r="P21" s="120">
        <f t="shared" si="2"/>
        <v>0</v>
      </c>
      <c r="Q21" s="25">
        <f t="shared" si="3"/>
        <v>0</v>
      </c>
      <c r="R21" s="1"/>
      <c r="S21" s="6"/>
      <c r="T21" s="6"/>
      <c r="U21" s="6"/>
      <c r="V21" s="6"/>
      <c r="W21" s="6"/>
      <c r="X21" s="6"/>
      <c r="Y21" s="6"/>
      <c r="Z21" s="6"/>
      <c r="AA21" s="6"/>
      <c r="AB21" s="6"/>
      <c r="AC21" s="6"/>
      <c r="AD21" s="6"/>
      <c r="AE21" s="6"/>
      <c r="AF21" s="6"/>
      <c r="AG21" s="6"/>
      <c r="AH21" s="6"/>
      <c r="AI21" s="8"/>
      <c r="AO21" s="8"/>
      <c r="BC21" s="29"/>
      <c r="BD21" s="47"/>
      <c r="BE21" s="49"/>
      <c r="BF21" s="48"/>
      <c r="BG21" s="50"/>
    </row>
    <row r="22" spans="2:65" ht="21" thickTop="1" thickBot="1">
      <c r="B22" s="16"/>
      <c r="C22" s="22" t="s">
        <v>26</v>
      </c>
      <c r="D22" s="26">
        <v>0.1</v>
      </c>
      <c r="E22" s="24">
        <v>1</v>
      </c>
      <c r="F22" s="63"/>
      <c r="G22" s="120">
        <f>SUM('Beräkning kvarter 1-2'!E22*F22)</f>
        <v>0</v>
      </c>
      <c r="H22" s="21">
        <f>SUM('Beräkning kvarter 1-2'!D22*G22)</f>
        <v>0</v>
      </c>
      <c r="I22" s="63"/>
      <c r="J22" s="120">
        <f>SUM('Beräkning kvarter 1-2'!E22*(I22))</f>
        <v>0</v>
      </c>
      <c r="K22" s="25">
        <f>'Beräkning kvarter 1-2'!D22*J22</f>
        <v>0</v>
      </c>
      <c r="L22" s="63"/>
      <c r="M22" s="120">
        <f t="shared" si="0"/>
        <v>0</v>
      </c>
      <c r="N22" s="21">
        <f t="shared" si="1"/>
        <v>0</v>
      </c>
      <c r="O22" s="63"/>
      <c r="P22" s="120">
        <f t="shared" si="2"/>
        <v>0</v>
      </c>
      <c r="Q22" s="25">
        <f t="shared" si="3"/>
        <v>0</v>
      </c>
      <c r="R22" s="1"/>
      <c r="S22" s="6"/>
      <c r="T22" s="6"/>
      <c r="U22" s="6"/>
      <c r="V22" s="6"/>
      <c r="W22" s="6"/>
      <c r="X22" s="6"/>
      <c r="Y22" s="6"/>
      <c r="Z22" s="6"/>
      <c r="AA22" s="6"/>
      <c r="AB22" s="6"/>
      <c r="AC22" s="6"/>
      <c r="AD22" s="6"/>
      <c r="AE22" s="6"/>
      <c r="AF22" s="6"/>
      <c r="AG22" s="6"/>
      <c r="AH22" s="6"/>
      <c r="AI22" s="8"/>
      <c r="AO22" s="8"/>
      <c r="AX22" s="29"/>
      <c r="AY22" s="30"/>
      <c r="AZ22" s="32"/>
      <c r="BA22" s="31"/>
      <c r="BB22" s="28"/>
      <c r="BC22" s="40"/>
      <c r="BD22" s="30"/>
      <c r="BE22" s="31"/>
      <c r="BF22" s="32"/>
      <c r="BG22" s="33"/>
      <c r="BH22" s="28"/>
      <c r="BI22" s="28"/>
      <c r="BJ22" s="28"/>
      <c r="BK22" s="28"/>
      <c r="BL22" s="28"/>
      <c r="BM22" s="28"/>
    </row>
    <row r="23" spans="2:65" ht="21" thickTop="1" thickBot="1">
      <c r="B23" s="41"/>
      <c r="C23" s="42" t="s">
        <v>27</v>
      </c>
      <c r="D23" s="43">
        <v>0</v>
      </c>
      <c r="E23" s="45">
        <v>1</v>
      </c>
      <c r="F23" s="143"/>
      <c r="G23" s="211">
        <f>SUM('Beräkning kvarter 1-2'!E23*F23)</f>
        <v>0</v>
      </c>
      <c r="H23" s="212">
        <f>SUM('Beräkning kvarter 1-2'!D23*G23)</f>
        <v>0</v>
      </c>
      <c r="I23" s="143"/>
      <c r="J23" s="211">
        <f>SUM('Beräkning kvarter 1-2'!E23*(I23))</f>
        <v>0</v>
      </c>
      <c r="K23" s="46">
        <f>'Beräkning kvarter 1-2'!D23*J23</f>
        <v>0</v>
      </c>
      <c r="L23" s="143"/>
      <c r="M23" s="211">
        <f t="shared" si="0"/>
        <v>0</v>
      </c>
      <c r="N23" s="212">
        <f t="shared" si="1"/>
        <v>0</v>
      </c>
      <c r="O23" s="143"/>
      <c r="P23" s="211">
        <f t="shared" si="2"/>
        <v>0</v>
      </c>
      <c r="Q23" s="46">
        <f t="shared" si="3"/>
        <v>0</v>
      </c>
      <c r="R23" s="1"/>
      <c r="AI23" s="8"/>
      <c r="AO23" s="8"/>
      <c r="AX23" s="29"/>
      <c r="AY23" s="32"/>
      <c r="AZ23" s="32"/>
      <c r="BA23" s="31"/>
      <c r="BB23" s="28"/>
      <c r="BC23" s="40"/>
      <c r="BD23" s="32"/>
      <c r="BE23" s="31"/>
      <c r="BF23" s="32"/>
      <c r="BG23" s="33"/>
      <c r="BH23" s="28"/>
      <c r="BI23" s="28"/>
      <c r="BJ23" s="28"/>
      <c r="BK23" s="28"/>
      <c r="BL23" s="28"/>
      <c r="BM23" s="28"/>
    </row>
    <row r="24" spans="2:65" ht="25.5" thickBot="1">
      <c r="B24" s="41"/>
      <c r="C24" s="29"/>
      <c r="D24" s="47"/>
      <c r="E24" s="48"/>
      <c r="F24" s="185"/>
      <c r="G24" s="187"/>
      <c r="H24" s="188">
        <f>SUM(H6:H23)</f>
        <v>0</v>
      </c>
      <c r="I24" s="185"/>
      <c r="J24" s="187"/>
      <c r="K24" s="188">
        <f>SUM(K6:K23)</f>
        <v>0</v>
      </c>
      <c r="L24" s="185"/>
      <c r="M24" s="187"/>
      <c r="N24" s="188">
        <f>SUM(N6:N23)</f>
        <v>0</v>
      </c>
      <c r="O24" s="185"/>
      <c r="P24" s="187"/>
      <c r="Q24" s="188">
        <f>SUM(Q6:Q23)</f>
        <v>0</v>
      </c>
      <c r="R24" s="1"/>
      <c r="AI24" s="8"/>
      <c r="AO24" s="8"/>
      <c r="AX24" s="29"/>
      <c r="AY24" s="32"/>
      <c r="AZ24" s="32"/>
      <c r="BA24" s="31"/>
      <c r="BB24" s="28"/>
      <c r="BC24" s="40"/>
      <c r="BD24" s="32"/>
      <c r="BE24" s="31"/>
      <c r="BF24" s="32"/>
      <c r="BG24" s="33"/>
      <c r="BH24" s="28"/>
      <c r="BI24" s="28"/>
      <c r="BJ24" s="28"/>
      <c r="BK24" s="28"/>
      <c r="BL24" s="28"/>
      <c r="BM24" s="28"/>
    </row>
    <row r="25" spans="2:65" ht="63" customHeight="1" thickBot="1">
      <c r="B25" s="41"/>
      <c r="C25" s="51" t="s">
        <v>29</v>
      </c>
      <c r="D25" s="52" t="s">
        <v>5</v>
      </c>
      <c r="E25" s="13" t="s">
        <v>6</v>
      </c>
      <c r="F25" s="12"/>
      <c r="G25" s="52" t="s">
        <v>8</v>
      </c>
      <c r="H25" s="53" t="s">
        <v>9</v>
      </c>
      <c r="I25" s="12"/>
      <c r="J25" s="52" t="s">
        <v>8</v>
      </c>
      <c r="K25" s="53" t="s">
        <v>9</v>
      </c>
      <c r="L25" s="12"/>
      <c r="M25" s="52" t="s">
        <v>8</v>
      </c>
      <c r="N25" s="53" t="s">
        <v>9</v>
      </c>
      <c r="O25" s="12"/>
      <c r="P25" s="52" t="s">
        <v>8</v>
      </c>
      <c r="Q25" s="53" t="s">
        <v>9</v>
      </c>
      <c r="R25" s="1"/>
      <c r="S25" s="259" t="s">
        <v>30</v>
      </c>
      <c r="T25" s="260" t="s">
        <v>31</v>
      </c>
      <c r="U25" s="261" t="s">
        <v>32</v>
      </c>
      <c r="V25" s="262" t="s">
        <v>33</v>
      </c>
      <c r="W25" s="263" t="s">
        <v>30</v>
      </c>
      <c r="X25" s="260" t="s">
        <v>31</v>
      </c>
      <c r="Y25" s="261" t="s">
        <v>32</v>
      </c>
      <c r="Z25" s="262" t="s">
        <v>33</v>
      </c>
      <c r="AA25" s="263" t="s">
        <v>30</v>
      </c>
      <c r="AB25" s="260" t="s">
        <v>31</v>
      </c>
      <c r="AC25" s="261" t="s">
        <v>32</v>
      </c>
      <c r="AD25" s="262" t="s">
        <v>33</v>
      </c>
      <c r="AE25" s="263" t="s">
        <v>30</v>
      </c>
      <c r="AF25" s="260" t="s">
        <v>31</v>
      </c>
      <c r="AG25" s="261" t="s">
        <v>32</v>
      </c>
      <c r="AH25" s="264" t="s">
        <v>33</v>
      </c>
      <c r="AI25" s="8"/>
      <c r="AO25" s="8"/>
      <c r="AX25" s="29"/>
      <c r="AY25" s="32"/>
      <c r="AZ25" s="32"/>
      <c r="BA25" s="31"/>
      <c r="BB25" s="28"/>
      <c r="BC25" s="40"/>
      <c r="BD25" s="32"/>
      <c r="BE25" s="31"/>
      <c r="BF25" s="32"/>
      <c r="BG25" s="33"/>
      <c r="BH25" s="28"/>
      <c r="BI25" s="28"/>
      <c r="BJ25" s="28"/>
      <c r="BK25" s="28"/>
      <c r="BL25" s="28"/>
      <c r="BM25" s="28"/>
    </row>
    <row r="26" spans="2:65" ht="31.5" thickBot="1">
      <c r="B26" s="16"/>
      <c r="C26" s="54" t="s">
        <v>34</v>
      </c>
      <c r="D26" s="55"/>
      <c r="E26" s="55"/>
      <c r="F26" s="55"/>
      <c r="G26" s="56"/>
      <c r="H26" s="56"/>
      <c r="I26" s="55"/>
      <c r="J26" s="56"/>
      <c r="K26" s="56"/>
      <c r="L26" s="55"/>
      <c r="M26" s="56"/>
      <c r="N26" s="56"/>
      <c r="O26" s="55"/>
      <c r="P26" s="56"/>
      <c r="Q26" s="56"/>
      <c r="R26" s="1"/>
      <c r="S26" s="265"/>
      <c r="T26" s="9"/>
      <c r="U26" s="9"/>
      <c r="V26" s="126"/>
      <c r="W26" s="125"/>
      <c r="X26" s="9"/>
      <c r="Y26" s="9"/>
      <c r="Z26" s="126"/>
      <c r="AA26" s="125"/>
      <c r="AB26" s="9"/>
      <c r="AC26" s="9"/>
      <c r="AD26" s="126"/>
      <c r="AE26" s="125"/>
      <c r="AF26" s="9"/>
      <c r="AG26" s="9"/>
      <c r="AH26" s="266"/>
      <c r="AI26" s="8"/>
      <c r="AO26" s="8"/>
      <c r="AY26" s="28"/>
      <c r="AZ26" s="28"/>
      <c r="BA26" s="28"/>
      <c r="BB26" s="28"/>
      <c r="BC26" s="28"/>
      <c r="BD26" s="28"/>
      <c r="BE26" s="28"/>
      <c r="BF26" s="28"/>
      <c r="BG26" s="28"/>
      <c r="BH26" s="28"/>
      <c r="BI26" s="28"/>
      <c r="BJ26" s="28"/>
      <c r="BK26" s="28"/>
      <c r="BL26" s="28"/>
      <c r="BM26" s="28"/>
    </row>
    <row r="27" spans="2:65" ht="20.25" thickBot="1">
      <c r="B27" s="57"/>
      <c r="C27" s="58" t="s">
        <v>35</v>
      </c>
      <c r="D27" s="77">
        <v>0.7</v>
      </c>
      <c r="E27" s="60">
        <f>SUM(15*10)</f>
        <v>150</v>
      </c>
      <c r="F27" s="61"/>
      <c r="G27" s="215">
        <f>SUM('Beräkning kvarter 1-2'!E27*F27)</f>
        <v>0</v>
      </c>
      <c r="H27" s="62">
        <f>SUM('Beräkning kvarter 1-2'!D27*G27)</f>
        <v>0</v>
      </c>
      <c r="I27" s="61"/>
      <c r="J27" s="215">
        <f>SUM('Beräkning kvarter 1-2'!E27*(I27))</f>
        <v>0</v>
      </c>
      <c r="K27" s="62">
        <f>'Beräkning kvarter 1-2'!D27*J27</f>
        <v>0</v>
      </c>
      <c r="L27" s="61"/>
      <c r="M27" s="215">
        <f t="shared" ref="M27:M45" si="4">SUM(E27*L27)</f>
        <v>0</v>
      </c>
      <c r="N27" s="62">
        <f t="shared" ref="N27:N45" si="5">SUM(D27*M27)</f>
        <v>0</v>
      </c>
      <c r="O27" s="61"/>
      <c r="P27" s="215">
        <f t="shared" ref="P27:P45" si="6">SUM(E27*(O27))</f>
        <v>0</v>
      </c>
      <c r="Q27" s="62">
        <f t="shared" ref="Q27:Q45" si="7">D27*P27</f>
        <v>0</v>
      </c>
      <c r="R27" s="1"/>
      <c r="S27" s="265">
        <f>IF(F27&gt;0,1,0)</f>
        <v>0</v>
      </c>
      <c r="T27" s="9"/>
      <c r="U27" s="9"/>
      <c r="V27" s="126"/>
      <c r="W27" s="125">
        <f>IF(J27&gt;0,1,0)</f>
        <v>0</v>
      </c>
      <c r="X27" s="9"/>
      <c r="Y27" s="9"/>
      <c r="Z27" s="126"/>
      <c r="AA27" s="125">
        <f>IF(N27&gt;0,1,0)</f>
        <v>0</v>
      </c>
      <c r="AB27" s="9"/>
      <c r="AC27" s="9"/>
      <c r="AD27" s="126"/>
      <c r="AE27" s="125">
        <f>IF(O27&gt;0,1,0)</f>
        <v>0</v>
      </c>
      <c r="AF27" s="9"/>
      <c r="AG27" s="9"/>
      <c r="AH27" s="266"/>
      <c r="AI27" s="8"/>
      <c r="AO27" s="8"/>
      <c r="AY27" s="28"/>
      <c r="AZ27" s="28"/>
      <c r="BA27" s="28"/>
      <c r="BB27" s="28"/>
      <c r="BC27" s="28"/>
      <c r="BD27" s="28"/>
      <c r="BE27" s="28"/>
      <c r="BF27" s="28"/>
      <c r="BG27" s="28"/>
      <c r="BH27" s="28"/>
      <c r="BI27" s="28"/>
      <c r="BJ27" s="28"/>
      <c r="BK27" s="28"/>
      <c r="BL27" s="28"/>
      <c r="BM27" s="28"/>
    </row>
    <row r="28" spans="2:65" ht="21" thickTop="1" thickBot="1">
      <c r="B28" s="57"/>
      <c r="C28" s="17" t="s">
        <v>36</v>
      </c>
      <c r="D28" s="38">
        <v>0.1</v>
      </c>
      <c r="E28" s="23">
        <v>1</v>
      </c>
      <c r="F28" s="61"/>
      <c r="G28" s="120">
        <f>SUM('Beräkning kvarter 1-2'!E28*F28)</f>
        <v>0</v>
      </c>
      <c r="H28" s="21">
        <f>SUM('Beräkning kvarter 1-2'!D28*G28)</f>
        <v>0</v>
      </c>
      <c r="I28" s="61"/>
      <c r="J28" s="120">
        <f>SUM('Beräkning kvarter 1-2'!E28*(I28))</f>
        <v>0</v>
      </c>
      <c r="K28" s="62">
        <f>'Beräkning kvarter 1-2'!D28*J28</f>
        <v>0</v>
      </c>
      <c r="L28" s="61"/>
      <c r="M28" s="120">
        <f t="shared" si="4"/>
        <v>0</v>
      </c>
      <c r="N28" s="21">
        <f t="shared" si="5"/>
        <v>0</v>
      </c>
      <c r="O28" s="61"/>
      <c r="P28" s="120">
        <f t="shared" si="6"/>
        <v>0</v>
      </c>
      <c r="Q28" s="62">
        <f t="shared" si="7"/>
        <v>0</v>
      </c>
      <c r="R28" s="1"/>
      <c r="S28" s="265">
        <f t="shared" ref="S28:S45" si="8">IF(F28&gt;0,1,0)</f>
        <v>0</v>
      </c>
      <c r="T28" s="9"/>
      <c r="U28" s="9"/>
      <c r="V28" s="126"/>
      <c r="W28" s="125">
        <f t="shared" ref="W28:W45" si="9">IF(J28&gt;0,1,0)</f>
        <v>0</v>
      </c>
      <c r="X28" s="9"/>
      <c r="Y28" s="9"/>
      <c r="Z28" s="126"/>
      <c r="AA28" s="125">
        <f t="shared" ref="AA28:AA45" si="10">IF(N28&gt;0,1,0)</f>
        <v>0</v>
      </c>
      <c r="AB28" s="9"/>
      <c r="AC28" s="9"/>
      <c r="AD28" s="126"/>
      <c r="AE28" s="125">
        <f t="shared" ref="AE28:AE45" si="11">IF(O28&gt;0,1,0)</f>
        <v>0</v>
      </c>
      <c r="AF28" s="9"/>
      <c r="AG28" s="9"/>
      <c r="AH28" s="266"/>
      <c r="AI28" s="8"/>
      <c r="AO28" s="8"/>
      <c r="AY28" s="28"/>
      <c r="AZ28" s="28"/>
      <c r="BA28" s="28"/>
      <c r="BB28" s="28"/>
      <c r="BC28" s="28"/>
      <c r="BD28" s="28"/>
      <c r="BE28" s="28"/>
      <c r="BF28" s="28"/>
      <c r="BG28" s="28"/>
      <c r="BH28" s="28"/>
      <c r="BI28" s="28"/>
      <c r="BJ28" s="28"/>
      <c r="BK28" s="28"/>
      <c r="BL28" s="28"/>
      <c r="BM28" s="28"/>
    </row>
    <row r="29" spans="2:65" ht="21" thickTop="1" thickBot="1">
      <c r="B29" s="57"/>
      <c r="C29" s="22" t="s">
        <v>37</v>
      </c>
      <c r="D29" s="38">
        <v>0.4</v>
      </c>
      <c r="E29" s="23">
        <v>1</v>
      </c>
      <c r="F29" s="63"/>
      <c r="G29" s="120">
        <f>SUM('Beräkning kvarter 1-2'!E29*F29)</f>
        <v>0</v>
      </c>
      <c r="H29" s="21">
        <f>SUM('Beräkning kvarter 1-2'!D29*G29)</f>
        <v>0</v>
      </c>
      <c r="I29" s="63"/>
      <c r="J29" s="120">
        <f>SUM('Beräkning kvarter 1-2'!E29*(I29))</f>
        <v>0</v>
      </c>
      <c r="K29" s="25">
        <f>'Beräkning kvarter 1-2'!D29*J29</f>
        <v>0</v>
      </c>
      <c r="L29" s="63"/>
      <c r="M29" s="120">
        <f t="shared" si="4"/>
        <v>0</v>
      </c>
      <c r="N29" s="21">
        <f t="shared" si="5"/>
        <v>0</v>
      </c>
      <c r="O29" s="63"/>
      <c r="P29" s="120">
        <f t="shared" si="6"/>
        <v>0</v>
      </c>
      <c r="Q29" s="25">
        <f t="shared" si="7"/>
        <v>0</v>
      </c>
      <c r="R29" s="1"/>
      <c r="S29" s="265">
        <f t="shared" si="8"/>
        <v>0</v>
      </c>
      <c r="T29" s="9"/>
      <c r="U29" s="9"/>
      <c r="V29" s="126"/>
      <c r="W29" s="125">
        <f t="shared" si="9"/>
        <v>0</v>
      </c>
      <c r="X29" s="9"/>
      <c r="Y29" s="9"/>
      <c r="Z29" s="126"/>
      <c r="AA29" s="125">
        <f t="shared" si="10"/>
        <v>0</v>
      </c>
      <c r="AB29" s="9"/>
      <c r="AC29" s="9"/>
      <c r="AD29" s="126"/>
      <c r="AE29" s="125">
        <f t="shared" si="11"/>
        <v>0</v>
      </c>
      <c r="AF29" s="9"/>
      <c r="AG29" s="9"/>
      <c r="AH29" s="266"/>
      <c r="AI29" s="8"/>
      <c r="AO29" s="8"/>
      <c r="AY29" s="28"/>
      <c r="AZ29" s="28"/>
      <c r="BA29" s="28"/>
      <c r="BB29" s="28"/>
      <c r="BC29" s="28"/>
      <c r="BD29" s="28"/>
      <c r="BE29" s="28"/>
      <c r="BF29" s="28"/>
      <c r="BG29" s="28"/>
      <c r="BH29" s="28"/>
      <c r="BI29" s="28"/>
      <c r="BJ29" s="28"/>
      <c r="BK29" s="28"/>
      <c r="BL29" s="28"/>
      <c r="BM29" s="28"/>
    </row>
    <row r="30" spans="2:65" ht="21" thickTop="1" thickBot="1">
      <c r="B30" s="57"/>
      <c r="C30" s="64" t="s">
        <v>38</v>
      </c>
      <c r="D30" s="38">
        <v>0.4</v>
      </c>
      <c r="E30" s="23">
        <v>1</v>
      </c>
      <c r="F30" s="63"/>
      <c r="G30" s="120">
        <f>SUM('Beräkning kvarter 1-2'!E30*F30)</f>
        <v>0</v>
      </c>
      <c r="H30" s="21">
        <f>SUM('Beräkning kvarter 1-2'!D30*G30)</f>
        <v>0</v>
      </c>
      <c r="I30" s="63"/>
      <c r="J30" s="120">
        <f>SUM('Beräkning kvarter 1-2'!E30*(I30))</f>
        <v>0</v>
      </c>
      <c r="K30" s="25">
        <f>'Beräkning kvarter 1-2'!D30*J30</f>
        <v>0</v>
      </c>
      <c r="L30" s="63"/>
      <c r="M30" s="120">
        <f t="shared" si="4"/>
        <v>0</v>
      </c>
      <c r="N30" s="21">
        <f t="shared" si="5"/>
        <v>0</v>
      </c>
      <c r="O30" s="63"/>
      <c r="P30" s="120">
        <f t="shared" si="6"/>
        <v>0</v>
      </c>
      <c r="Q30" s="25">
        <f t="shared" si="7"/>
        <v>0</v>
      </c>
      <c r="R30" s="1"/>
      <c r="S30" s="265">
        <f t="shared" si="8"/>
        <v>0</v>
      </c>
      <c r="T30" s="9"/>
      <c r="U30" s="9"/>
      <c r="V30" s="126"/>
      <c r="W30" s="125">
        <f t="shared" si="9"/>
        <v>0</v>
      </c>
      <c r="X30" s="9"/>
      <c r="Y30" s="9"/>
      <c r="Z30" s="126"/>
      <c r="AA30" s="125">
        <f t="shared" si="10"/>
        <v>0</v>
      </c>
      <c r="AB30" s="9"/>
      <c r="AC30" s="9"/>
      <c r="AD30" s="126"/>
      <c r="AE30" s="125">
        <f t="shared" si="11"/>
        <v>0</v>
      </c>
      <c r="AF30" s="9"/>
      <c r="AG30" s="9"/>
      <c r="AH30" s="266"/>
      <c r="AI30" s="8"/>
      <c r="AO30" s="8"/>
      <c r="AY30" s="28"/>
      <c r="AZ30" s="28"/>
      <c r="BA30" s="28"/>
      <c r="BB30" s="28"/>
      <c r="BC30" s="28"/>
      <c r="BD30" s="28"/>
      <c r="BE30" s="28"/>
      <c r="BF30" s="28"/>
      <c r="BG30" s="28"/>
      <c r="BH30" s="28"/>
      <c r="BI30" s="28"/>
      <c r="BJ30" s="28"/>
      <c r="BK30" s="28"/>
      <c r="BL30" s="28"/>
      <c r="BM30" s="28"/>
    </row>
    <row r="31" spans="2:65" ht="21" thickTop="1" thickBot="1">
      <c r="B31" s="57"/>
      <c r="C31" s="22" t="s">
        <v>39</v>
      </c>
      <c r="D31" s="35">
        <v>0.1</v>
      </c>
      <c r="E31" s="23">
        <v>1</v>
      </c>
      <c r="F31" s="63"/>
      <c r="G31" s="120">
        <f>SUM('Beräkning kvarter 1-2'!E31*F31)</f>
        <v>0</v>
      </c>
      <c r="H31" s="21">
        <f>SUM('Beräkning kvarter 1-2'!D31*G31)</f>
        <v>0</v>
      </c>
      <c r="I31" s="63"/>
      <c r="J31" s="120">
        <f>SUM('Beräkning kvarter 1-2'!E31*(I31))</f>
        <v>0</v>
      </c>
      <c r="K31" s="25">
        <f>'Beräkning kvarter 1-2'!D31*J31</f>
        <v>0</v>
      </c>
      <c r="L31" s="63"/>
      <c r="M31" s="120">
        <f t="shared" si="4"/>
        <v>0</v>
      </c>
      <c r="N31" s="21">
        <f t="shared" si="5"/>
        <v>0</v>
      </c>
      <c r="O31" s="63"/>
      <c r="P31" s="120">
        <f t="shared" si="6"/>
        <v>0</v>
      </c>
      <c r="Q31" s="25">
        <f t="shared" si="7"/>
        <v>0</v>
      </c>
      <c r="R31" s="1"/>
      <c r="S31" s="265">
        <f t="shared" si="8"/>
        <v>0</v>
      </c>
      <c r="T31" s="9"/>
      <c r="U31" s="9"/>
      <c r="V31" s="126"/>
      <c r="W31" s="125">
        <f t="shared" si="9"/>
        <v>0</v>
      </c>
      <c r="X31" s="9"/>
      <c r="Y31" s="9"/>
      <c r="Z31" s="126"/>
      <c r="AA31" s="125">
        <f t="shared" si="10"/>
        <v>0</v>
      </c>
      <c r="AB31" s="9"/>
      <c r="AC31" s="9"/>
      <c r="AD31" s="126"/>
      <c r="AE31" s="125">
        <f t="shared" si="11"/>
        <v>0</v>
      </c>
      <c r="AF31" s="9"/>
      <c r="AG31" s="9"/>
      <c r="AH31" s="266"/>
      <c r="AI31" s="8"/>
      <c r="AO31" s="8"/>
      <c r="AX31" s="29"/>
      <c r="AY31" s="30"/>
      <c r="AZ31" s="32"/>
      <c r="BA31" s="31"/>
      <c r="BB31" s="33"/>
      <c r="BC31" s="28"/>
      <c r="BD31" s="28"/>
      <c r="BE31" s="28"/>
      <c r="BF31" s="28"/>
      <c r="BG31" s="28"/>
      <c r="BH31" s="28"/>
      <c r="BI31" s="28"/>
      <c r="BJ31" s="28"/>
      <c r="BK31" s="28"/>
      <c r="BL31" s="28"/>
      <c r="BM31" s="28"/>
    </row>
    <row r="32" spans="2:65" ht="21" thickTop="1" thickBot="1">
      <c r="B32" s="57"/>
      <c r="C32" s="22" t="s">
        <v>99</v>
      </c>
      <c r="D32" s="38">
        <v>0.1</v>
      </c>
      <c r="E32" s="23">
        <v>1</v>
      </c>
      <c r="F32" s="63"/>
      <c r="G32" s="120">
        <f>SUM('Beräkning kvarter 1-2'!E32*F32)</f>
        <v>0</v>
      </c>
      <c r="H32" s="21">
        <f>SUM('Beräkning kvarter 1-2'!D32*G32)</f>
        <v>0</v>
      </c>
      <c r="I32" s="63"/>
      <c r="J32" s="120">
        <f>SUM('Beräkning kvarter 1-2'!E32*(I32))</f>
        <v>0</v>
      </c>
      <c r="K32" s="25">
        <f>'Beräkning kvarter 1-2'!D32*J32</f>
        <v>0</v>
      </c>
      <c r="L32" s="63"/>
      <c r="M32" s="120">
        <f t="shared" si="4"/>
        <v>0</v>
      </c>
      <c r="N32" s="21">
        <f t="shared" si="5"/>
        <v>0</v>
      </c>
      <c r="O32" s="63"/>
      <c r="P32" s="120">
        <f t="shared" si="6"/>
        <v>0</v>
      </c>
      <c r="Q32" s="25">
        <f t="shared" si="7"/>
        <v>0</v>
      </c>
      <c r="R32" s="1"/>
      <c r="S32" s="265">
        <f t="shared" si="8"/>
        <v>0</v>
      </c>
      <c r="T32" s="9"/>
      <c r="U32" s="9"/>
      <c r="V32" s="126"/>
      <c r="W32" s="125">
        <f t="shared" si="9"/>
        <v>0</v>
      </c>
      <c r="X32" s="9"/>
      <c r="Y32" s="9"/>
      <c r="Z32" s="126"/>
      <c r="AA32" s="125">
        <f t="shared" si="10"/>
        <v>0</v>
      </c>
      <c r="AB32" s="9"/>
      <c r="AC32" s="9"/>
      <c r="AD32" s="126"/>
      <c r="AE32" s="125">
        <f t="shared" si="11"/>
        <v>0</v>
      </c>
      <c r="AF32" s="9"/>
      <c r="AG32" s="9"/>
      <c r="AH32" s="266"/>
      <c r="AI32" s="8"/>
      <c r="AO32" s="8"/>
      <c r="AX32" s="29"/>
      <c r="AY32" s="32"/>
      <c r="AZ32" s="32"/>
      <c r="BA32" s="31"/>
      <c r="BB32" s="33"/>
      <c r="BC32" s="28"/>
      <c r="BD32" s="28"/>
      <c r="BE32" s="28"/>
      <c r="BF32" s="28"/>
      <c r="BG32" s="28"/>
      <c r="BH32" s="28"/>
      <c r="BI32" s="28"/>
      <c r="BJ32" s="28"/>
      <c r="BK32" s="28"/>
      <c r="BL32" s="28"/>
      <c r="BM32" s="28"/>
    </row>
    <row r="33" spans="2:65" ht="21" thickTop="1" thickBot="1">
      <c r="B33" s="57"/>
      <c r="C33" s="22" t="s">
        <v>41</v>
      </c>
      <c r="D33" s="38">
        <v>0.4</v>
      </c>
      <c r="E33" s="23">
        <v>2.5</v>
      </c>
      <c r="F33" s="63"/>
      <c r="G33" s="120">
        <f>SUM('Beräkning kvarter 1-2'!E33*F33)</f>
        <v>0</v>
      </c>
      <c r="H33" s="21">
        <f>SUM('Beräkning kvarter 1-2'!D33*G33)</f>
        <v>0</v>
      </c>
      <c r="I33" s="63"/>
      <c r="J33" s="120">
        <f>SUM('Beräkning kvarter 1-2'!E33*(I33))</f>
        <v>0</v>
      </c>
      <c r="K33" s="25">
        <f>'Beräkning kvarter 1-2'!D33*J33</f>
        <v>0</v>
      </c>
      <c r="L33" s="63"/>
      <c r="M33" s="120">
        <f t="shared" si="4"/>
        <v>0</v>
      </c>
      <c r="N33" s="21">
        <f t="shared" si="5"/>
        <v>0</v>
      </c>
      <c r="O33" s="63"/>
      <c r="P33" s="120">
        <f t="shared" si="6"/>
        <v>0</v>
      </c>
      <c r="Q33" s="25">
        <f t="shared" si="7"/>
        <v>0</v>
      </c>
      <c r="R33" s="1"/>
      <c r="S33" s="265">
        <f t="shared" si="8"/>
        <v>0</v>
      </c>
      <c r="T33" s="9"/>
      <c r="U33" s="9"/>
      <c r="V33" s="126"/>
      <c r="W33" s="125">
        <f t="shared" si="9"/>
        <v>0</v>
      </c>
      <c r="X33" s="9"/>
      <c r="Y33" s="9"/>
      <c r="Z33" s="126"/>
      <c r="AA33" s="125">
        <f t="shared" si="10"/>
        <v>0</v>
      </c>
      <c r="AB33" s="9"/>
      <c r="AC33" s="9"/>
      <c r="AD33" s="126"/>
      <c r="AE33" s="125">
        <f t="shared" si="11"/>
        <v>0</v>
      </c>
      <c r="AF33" s="9"/>
      <c r="AG33" s="9"/>
      <c r="AH33" s="266"/>
      <c r="AI33" s="8"/>
      <c r="AO33" s="8"/>
      <c r="AX33" s="29"/>
      <c r="AY33" s="32"/>
      <c r="AZ33" s="32"/>
      <c r="BA33" s="31"/>
      <c r="BB33" s="33"/>
      <c r="BC33" s="28"/>
      <c r="BD33" s="28"/>
      <c r="BE33" s="28"/>
      <c r="BF33" s="28"/>
      <c r="BG33" s="28"/>
      <c r="BH33" s="28"/>
      <c r="BI33" s="28"/>
      <c r="BJ33" s="28"/>
      <c r="BK33" s="28"/>
      <c r="BL33" s="28"/>
      <c r="BM33" s="28"/>
    </row>
    <row r="34" spans="2:65" ht="21" thickTop="1" thickBot="1">
      <c r="B34" s="57"/>
      <c r="C34" s="22" t="s">
        <v>42</v>
      </c>
      <c r="D34" s="38">
        <v>0.2</v>
      </c>
      <c r="E34" s="23">
        <v>1.5</v>
      </c>
      <c r="F34" s="144"/>
      <c r="G34" s="120">
        <f>SUM('Beräkning kvarter 1-2'!E34*F34)</f>
        <v>0</v>
      </c>
      <c r="H34" s="21">
        <f>SUM('Beräkning kvarter 1-2'!D34*G34)</f>
        <v>0</v>
      </c>
      <c r="I34" s="144"/>
      <c r="J34" s="120">
        <f>SUM('Beräkning kvarter 1-2'!E34*(I34))</f>
        <v>0</v>
      </c>
      <c r="K34" s="25">
        <f>'Beräkning kvarter 1-2'!D34*J34</f>
        <v>0</v>
      </c>
      <c r="L34" s="144"/>
      <c r="M34" s="120">
        <f t="shared" si="4"/>
        <v>0</v>
      </c>
      <c r="N34" s="21">
        <f t="shared" si="5"/>
        <v>0</v>
      </c>
      <c r="O34" s="144"/>
      <c r="P34" s="120">
        <f t="shared" si="6"/>
        <v>0</v>
      </c>
      <c r="Q34" s="25">
        <f t="shared" si="7"/>
        <v>0</v>
      </c>
      <c r="R34" s="1"/>
      <c r="S34" s="265">
        <f t="shared" si="8"/>
        <v>0</v>
      </c>
      <c r="T34" s="9"/>
      <c r="U34" s="9"/>
      <c r="V34" s="126"/>
      <c r="W34" s="125">
        <f t="shared" si="9"/>
        <v>0</v>
      </c>
      <c r="X34" s="9"/>
      <c r="Y34" s="9"/>
      <c r="Z34" s="126"/>
      <c r="AA34" s="125">
        <f t="shared" si="10"/>
        <v>0</v>
      </c>
      <c r="AB34" s="9"/>
      <c r="AC34" s="9"/>
      <c r="AD34" s="126"/>
      <c r="AE34" s="125">
        <f t="shared" si="11"/>
        <v>0</v>
      </c>
      <c r="AF34" s="9"/>
      <c r="AG34" s="9"/>
      <c r="AH34" s="266"/>
      <c r="AI34" s="8"/>
      <c r="AO34" s="8"/>
      <c r="AX34" s="29"/>
      <c r="AY34" s="32"/>
      <c r="AZ34" s="32"/>
      <c r="BA34" s="31"/>
      <c r="BB34" s="33"/>
      <c r="BC34" s="28"/>
      <c r="BD34" s="28"/>
      <c r="BE34" s="28"/>
      <c r="BF34" s="28"/>
      <c r="BG34" s="28"/>
      <c r="BH34" s="28"/>
      <c r="BI34" s="28"/>
      <c r="BJ34" s="28"/>
      <c r="BK34" s="28"/>
      <c r="BL34" s="28"/>
      <c r="BM34" s="28"/>
    </row>
    <row r="35" spans="2:65" ht="21" thickTop="1" thickBot="1">
      <c r="B35" s="57"/>
      <c r="C35" s="22" t="s">
        <v>43</v>
      </c>
      <c r="D35" s="35">
        <v>0.1</v>
      </c>
      <c r="E35" s="23">
        <v>2.5</v>
      </c>
      <c r="F35" s="63"/>
      <c r="G35" s="120">
        <f>SUM('Beräkning kvarter 1-2'!E35*F35)</f>
        <v>0</v>
      </c>
      <c r="H35" s="21">
        <f>SUM('Beräkning kvarter 1-2'!D35*G35)</f>
        <v>0</v>
      </c>
      <c r="I35" s="63"/>
      <c r="J35" s="120">
        <f>SUM('Beräkning kvarter 1-2'!E35*(I35))</f>
        <v>0</v>
      </c>
      <c r="K35" s="25">
        <f>'Beräkning kvarter 1-2'!D35*J35</f>
        <v>0</v>
      </c>
      <c r="L35" s="63"/>
      <c r="M35" s="120">
        <f t="shared" si="4"/>
        <v>0</v>
      </c>
      <c r="N35" s="21">
        <f t="shared" si="5"/>
        <v>0</v>
      </c>
      <c r="O35" s="63"/>
      <c r="P35" s="120">
        <f t="shared" si="6"/>
        <v>0</v>
      </c>
      <c r="Q35" s="25">
        <f t="shared" si="7"/>
        <v>0</v>
      </c>
      <c r="R35" s="1"/>
      <c r="S35" s="265">
        <f t="shared" si="8"/>
        <v>0</v>
      </c>
      <c r="T35" s="9"/>
      <c r="U35" s="9"/>
      <c r="V35" s="126"/>
      <c r="W35" s="125">
        <f t="shared" si="9"/>
        <v>0</v>
      </c>
      <c r="X35" s="9"/>
      <c r="Y35" s="9"/>
      <c r="Z35" s="126"/>
      <c r="AA35" s="125">
        <f t="shared" si="10"/>
        <v>0</v>
      </c>
      <c r="AB35" s="9"/>
      <c r="AC35" s="9"/>
      <c r="AD35" s="126"/>
      <c r="AE35" s="125">
        <f t="shared" si="11"/>
        <v>0</v>
      </c>
      <c r="AF35" s="9"/>
      <c r="AG35" s="9"/>
      <c r="AH35" s="266"/>
      <c r="AI35" s="8"/>
      <c r="AO35" s="8"/>
      <c r="AX35" s="29"/>
      <c r="AY35" s="30"/>
      <c r="AZ35" s="32"/>
      <c r="BA35" s="31"/>
      <c r="BB35" s="33"/>
      <c r="BC35" s="28"/>
      <c r="BD35" s="28"/>
      <c r="BE35" s="28"/>
      <c r="BF35" s="28"/>
      <c r="BG35" s="28"/>
      <c r="BH35" s="28"/>
      <c r="BI35" s="28"/>
      <c r="BJ35" s="28"/>
      <c r="BK35" s="28"/>
      <c r="BL35" s="28"/>
      <c r="BM35" s="28"/>
    </row>
    <row r="36" spans="2:65" ht="21" thickTop="1" thickBot="1">
      <c r="B36" s="57"/>
      <c r="C36" s="22" t="s">
        <v>44</v>
      </c>
      <c r="D36" s="35">
        <v>0.3</v>
      </c>
      <c r="E36" s="131">
        <v>50</v>
      </c>
      <c r="F36" s="36"/>
      <c r="G36" s="120">
        <f>SUM('Beräkning kvarter 1-2'!E36*F36)</f>
        <v>0</v>
      </c>
      <c r="H36" s="21">
        <f>SUM('Beräkning kvarter 1-2'!D36*G36)</f>
        <v>0</v>
      </c>
      <c r="I36" s="36"/>
      <c r="J36" s="120">
        <f>SUM('Beräkning kvarter 1-2'!E36*(I36))</f>
        <v>0</v>
      </c>
      <c r="K36" s="37">
        <f>'Beräkning kvarter 1-2'!D36*J36</f>
        <v>0</v>
      </c>
      <c r="L36" s="36"/>
      <c r="M36" s="120">
        <f t="shared" si="4"/>
        <v>0</v>
      </c>
      <c r="N36" s="21">
        <f t="shared" si="5"/>
        <v>0</v>
      </c>
      <c r="O36" s="36"/>
      <c r="P36" s="120">
        <f t="shared" si="6"/>
        <v>0</v>
      </c>
      <c r="Q36" s="37">
        <f t="shared" si="7"/>
        <v>0</v>
      </c>
      <c r="R36" s="1"/>
      <c r="S36" s="265">
        <f t="shared" si="8"/>
        <v>0</v>
      </c>
      <c r="T36" s="9"/>
      <c r="U36" s="9"/>
      <c r="V36" s="126"/>
      <c r="W36" s="125">
        <f t="shared" si="9"/>
        <v>0</v>
      </c>
      <c r="X36" s="9"/>
      <c r="Y36" s="9"/>
      <c r="Z36" s="126"/>
      <c r="AA36" s="125">
        <f t="shared" si="10"/>
        <v>0</v>
      </c>
      <c r="AB36" s="9"/>
      <c r="AC36" s="9"/>
      <c r="AD36" s="126"/>
      <c r="AE36" s="125">
        <f t="shared" si="11"/>
        <v>0</v>
      </c>
      <c r="AF36" s="9"/>
      <c r="AG36" s="9"/>
      <c r="AH36" s="266"/>
      <c r="AI36" s="8"/>
      <c r="AO36" s="8"/>
      <c r="AX36" s="29"/>
      <c r="AY36" s="30"/>
      <c r="AZ36" s="32"/>
      <c r="BA36" s="31"/>
      <c r="BB36" s="33"/>
      <c r="BC36" s="28"/>
      <c r="BD36" s="28"/>
      <c r="BE36" s="28"/>
      <c r="BF36" s="28"/>
      <c r="BG36" s="28"/>
      <c r="BH36" s="28"/>
      <c r="BI36" s="28"/>
      <c r="BJ36" s="28"/>
      <c r="BK36" s="28"/>
      <c r="BL36" s="28"/>
      <c r="BM36" s="28"/>
    </row>
    <row r="37" spans="2:65" ht="21" thickTop="1" thickBot="1">
      <c r="B37" s="57"/>
      <c r="C37" s="22" t="s">
        <v>45</v>
      </c>
      <c r="D37" s="35">
        <v>0.7</v>
      </c>
      <c r="E37" s="131">
        <v>50</v>
      </c>
      <c r="F37" s="142"/>
      <c r="G37" s="120">
        <f>SUM('Beräkning kvarter 1-2'!E37*F37)</f>
        <v>0</v>
      </c>
      <c r="H37" s="21">
        <f>SUM('Beräkning kvarter 1-2'!D37*G37)</f>
        <v>0</v>
      </c>
      <c r="I37" s="142"/>
      <c r="J37" s="120">
        <f>SUM('Beräkning kvarter 1-2'!E37*(I37))</f>
        <v>0</v>
      </c>
      <c r="K37" s="37">
        <f>'Beräkning kvarter 1-2'!D37*J37</f>
        <v>0</v>
      </c>
      <c r="L37" s="36"/>
      <c r="M37" s="120">
        <f t="shared" si="4"/>
        <v>0</v>
      </c>
      <c r="N37" s="21">
        <f t="shared" si="5"/>
        <v>0</v>
      </c>
      <c r="O37" s="36"/>
      <c r="P37" s="120">
        <f t="shared" si="6"/>
        <v>0</v>
      </c>
      <c r="Q37" s="37">
        <f t="shared" si="7"/>
        <v>0</v>
      </c>
      <c r="R37" s="1"/>
      <c r="S37" s="265">
        <f t="shared" si="8"/>
        <v>0</v>
      </c>
      <c r="T37" s="9"/>
      <c r="U37" s="9"/>
      <c r="V37" s="126"/>
      <c r="W37" s="125">
        <f t="shared" si="9"/>
        <v>0</v>
      </c>
      <c r="X37" s="9"/>
      <c r="Y37" s="9"/>
      <c r="Z37" s="126"/>
      <c r="AA37" s="125">
        <f t="shared" si="10"/>
        <v>0</v>
      </c>
      <c r="AB37" s="9"/>
      <c r="AC37" s="9"/>
      <c r="AD37" s="126"/>
      <c r="AE37" s="125">
        <f t="shared" si="11"/>
        <v>0</v>
      </c>
      <c r="AF37" s="9"/>
      <c r="AG37" s="9"/>
      <c r="AH37" s="266"/>
      <c r="AI37" s="8"/>
      <c r="AO37" s="8"/>
      <c r="AX37" s="29"/>
      <c r="AY37" s="30"/>
      <c r="AZ37" s="32"/>
      <c r="BA37" s="31"/>
      <c r="BB37" s="33"/>
      <c r="BC37" s="28"/>
      <c r="BD37" s="28"/>
      <c r="BE37" s="28"/>
      <c r="BF37" s="28"/>
      <c r="BG37" s="28"/>
      <c r="BH37" s="28"/>
      <c r="BI37" s="28"/>
      <c r="BJ37" s="28"/>
      <c r="BK37" s="28"/>
      <c r="BL37" s="28"/>
      <c r="BM37" s="28"/>
    </row>
    <row r="38" spans="2:65" ht="21" thickTop="1" thickBot="1">
      <c r="B38" s="57"/>
      <c r="C38" s="22" t="s">
        <v>46</v>
      </c>
      <c r="D38" s="38">
        <v>0.1</v>
      </c>
      <c r="E38" s="131">
        <v>40</v>
      </c>
      <c r="F38" s="145"/>
      <c r="G38" s="120">
        <f>SUM('Beräkning kvarter 1-2'!E38*F38)</f>
        <v>0</v>
      </c>
      <c r="H38" s="21">
        <f>SUM('Beräkning kvarter 1-2'!D38*G38)</f>
        <v>0</v>
      </c>
      <c r="I38" s="145"/>
      <c r="J38" s="120">
        <f>SUM('Beräkning kvarter 1-2'!E38*(I38))</f>
        <v>0</v>
      </c>
      <c r="K38" s="37">
        <f>'Beräkning kvarter 1-2'!D38*J38</f>
        <v>0</v>
      </c>
      <c r="L38" s="145"/>
      <c r="M38" s="120">
        <f t="shared" si="4"/>
        <v>0</v>
      </c>
      <c r="N38" s="21">
        <f t="shared" si="5"/>
        <v>0</v>
      </c>
      <c r="O38" s="145"/>
      <c r="P38" s="120">
        <f t="shared" si="6"/>
        <v>0</v>
      </c>
      <c r="Q38" s="37">
        <f t="shared" si="7"/>
        <v>0</v>
      </c>
      <c r="R38" s="1"/>
      <c r="S38" s="265">
        <f t="shared" si="8"/>
        <v>0</v>
      </c>
      <c r="T38" s="9"/>
      <c r="U38" s="9"/>
      <c r="V38" s="126"/>
      <c r="W38" s="125">
        <f t="shared" si="9"/>
        <v>0</v>
      </c>
      <c r="X38" s="9"/>
      <c r="Y38" s="9"/>
      <c r="Z38" s="126"/>
      <c r="AA38" s="125">
        <f t="shared" si="10"/>
        <v>0</v>
      </c>
      <c r="AB38" s="9"/>
      <c r="AC38" s="9"/>
      <c r="AD38" s="126"/>
      <c r="AE38" s="125">
        <f t="shared" si="11"/>
        <v>0</v>
      </c>
      <c r="AF38" s="9"/>
      <c r="AG38" s="9"/>
      <c r="AH38" s="266"/>
      <c r="AI38" s="8"/>
      <c r="AO38" s="8"/>
      <c r="AX38" s="29"/>
      <c r="AY38" s="30"/>
      <c r="AZ38" s="32"/>
      <c r="BA38" s="31"/>
      <c r="BB38" s="33"/>
      <c r="BC38" s="28"/>
      <c r="BD38" s="28"/>
      <c r="BE38" s="28"/>
      <c r="BF38" s="28"/>
      <c r="BG38" s="28"/>
      <c r="BH38" s="28"/>
      <c r="BI38" s="28"/>
      <c r="BJ38" s="28"/>
      <c r="BK38" s="28"/>
      <c r="BL38" s="28"/>
      <c r="BM38" s="28"/>
    </row>
    <row r="39" spans="2:65" ht="21" thickTop="1" thickBot="1">
      <c r="B39" s="57"/>
      <c r="C39" s="22" t="s">
        <v>47</v>
      </c>
      <c r="D39" s="38">
        <v>0.2</v>
      </c>
      <c r="E39" s="68">
        <v>1</v>
      </c>
      <c r="F39" s="63"/>
      <c r="G39" s="120">
        <f>SUM('Beräkning kvarter 1-2'!E39*F39)</f>
        <v>0</v>
      </c>
      <c r="H39" s="21">
        <f>SUM('Beräkning kvarter 1-2'!D39*G39)</f>
        <v>0</v>
      </c>
      <c r="I39" s="63"/>
      <c r="J39" s="120">
        <f>SUM('Beräkning kvarter 1-2'!E39*(I39))</f>
        <v>0</v>
      </c>
      <c r="K39" s="25">
        <f>'Beräkning kvarter 1-2'!D39*J39</f>
        <v>0</v>
      </c>
      <c r="L39" s="63"/>
      <c r="M39" s="120">
        <f t="shared" si="4"/>
        <v>0</v>
      </c>
      <c r="N39" s="21">
        <f t="shared" si="5"/>
        <v>0</v>
      </c>
      <c r="O39" s="63"/>
      <c r="P39" s="120">
        <f t="shared" si="6"/>
        <v>0</v>
      </c>
      <c r="Q39" s="25">
        <f t="shared" si="7"/>
        <v>0</v>
      </c>
      <c r="R39" s="1"/>
      <c r="S39" s="265">
        <f t="shared" si="8"/>
        <v>0</v>
      </c>
      <c r="T39" s="9"/>
      <c r="U39" s="9"/>
      <c r="V39" s="126"/>
      <c r="W39" s="125">
        <f t="shared" si="9"/>
        <v>0</v>
      </c>
      <c r="X39" s="9"/>
      <c r="Y39" s="9"/>
      <c r="Z39" s="126"/>
      <c r="AA39" s="125">
        <f t="shared" si="10"/>
        <v>0</v>
      </c>
      <c r="AB39" s="9"/>
      <c r="AC39" s="9"/>
      <c r="AD39" s="126"/>
      <c r="AE39" s="125">
        <f t="shared" si="11"/>
        <v>0</v>
      </c>
      <c r="AF39" s="9"/>
      <c r="AG39" s="9"/>
      <c r="AH39" s="266"/>
      <c r="AI39" s="8"/>
      <c r="AO39" s="8"/>
      <c r="AX39" s="29"/>
      <c r="AY39" s="30"/>
      <c r="AZ39" s="32"/>
      <c r="BA39" s="31"/>
      <c r="BB39" s="33"/>
      <c r="BC39" s="28"/>
      <c r="BD39" s="28"/>
      <c r="BE39" s="28"/>
      <c r="BF39" s="28"/>
      <c r="BG39" s="28"/>
      <c r="BH39" s="28"/>
      <c r="BI39" s="28"/>
      <c r="BJ39" s="28"/>
      <c r="BK39" s="28"/>
      <c r="BL39" s="28"/>
      <c r="BM39" s="28"/>
    </row>
    <row r="40" spans="2:65" ht="21" thickTop="1" thickBot="1">
      <c r="B40" s="57"/>
      <c r="C40" s="22" t="s">
        <v>48</v>
      </c>
      <c r="D40" s="35">
        <v>0.7</v>
      </c>
      <c r="E40" s="23">
        <v>1</v>
      </c>
      <c r="F40" s="24"/>
      <c r="G40" s="120">
        <f>SUM('Beräkning kvarter 1-2'!E40*F40)</f>
        <v>0</v>
      </c>
      <c r="H40" s="21">
        <f>SUM('Beräkning kvarter 1-2'!D40*G40)</f>
        <v>0</v>
      </c>
      <c r="I40" s="24"/>
      <c r="J40" s="120">
        <f>SUM('Beräkning kvarter 1-2'!E40*(I40))</f>
        <v>0</v>
      </c>
      <c r="K40" s="25">
        <f>'Beräkning kvarter 1-2'!D40*J40</f>
        <v>0</v>
      </c>
      <c r="L40" s="24"/>
      <c r="M40" s="120">
        <f t="shared" si="4"/>
        <v>0</v>
      </c>
      <c r="N40" s="21">
        <f t="shared" si="5"/>
        <v>0</v>
      </c>
      <c r="O40" s="24"/>
      <c r="P40" s="120">
        <f t="shared" si="6"/>
        <v>0</v>
      </c>
      <c r="Q40" s="25">
        <f t="shared" si="7"/>
        <v>0</v>
      </c>
      <c r="R40" s="1"/>
      <c r="S40" s="265">
        <f t="shared" si="8"/>
        <v>0</v>
      </c>
      <c r="T40" s="9"/>
      <c r="U40" s="9"/>
      <c r="V40" s="126"/>
      <c r="W40" s="125">
        <f t="shared" si="9"/>
        <v>0</v>
      </c>
      <c r="X40" s="9"/>
      <c r="Y40" s="9"/>
      <c r="Z40" s="126"/>
      <c r="AA40" s="125">
        <f t="shared" si="10"/>
        <v>0</v>
      </c>
      <c r="AB40" s="9"/>
      <c r="AC40" s="9"/>
      <c r="AD40" s="126"/>
      <c r="AE40" s="125">
        <f t="shared" si="11"/>
        <v>0</v>
      </c>
      <c r="AF40" s="9"/>
      <c r="AG40" s="9"/>
      <c r="AH40" s="266"/>
      <c r="AI40" s="8"/>
      <c r="AO40" s="8"/>
      <c r="AP40" s="8"/>
      <c r="AQ40" s="8"/>
      <c r="AR40" s="8"/>
      <c r="AS40" s="8"/>
      <c r="AT40" s="8"/>
      <c r="AX40" s="29"/>
      <c r="AY40" s="32"/>
      <c r="AZ40" s="32"/>
      <c r="BA40" s="31"/>
      <c r="BB40" s="33"/>
      <c r="BC40" s="28"/>
      <c r="BD40" s="28"/>
      <c r="BE40" s="28"/>
      <c r="BF40" s="28"/>
      <c r="BG40" s="28"/>
      <c r="BH40" s="28"/>
      <c r="BI40" s="28"/>
      <c r="BJ40" s="28"/>
      <c r="BK40" s="28"/>
      <c r="BL40" s="28"/>
      <c r="BM40" s="28"/>
    </row>
    <row r="41" spans="2:65" ht="21" thickTop="1" thickBot="1">
      <c r="B41" s="57"/>
      <c r="C41" s="22" t="s">
        <v>49</v>
      </c>
      <c r="D41" s="35">
        <v>0.1</v>
      </c>
      <c r="E41" s="131">
        <v>5</v>
      </c>
      <c r="F41" s="145"/>
      <c r="G41" s="120">
        <f>SUM('Beräkning kvarter 1-2'!E41*F41)</f>
        <v>0</v>
      </c>
      <c r="H41" s="21">
        <f>SUM('Beräkning kvarter 1-2'!D41*G41)</f>
        <v>0</v>
      </c>
      <c r="I41" s="145"/>
      <c r="J41" s="120">
        <f>SUM('Beräkning kvarter 1-2'!E41*(I41))</f>
        <v>0</v>
      </c>
      <c r="K41" s="25">
        <f>'Beräkning kvarter 1-2'!D41*J41</f>
        <v>0</v>
      </c>
      <c r="L41" s="145"/>
      <c r="M41" s="120">
        <f t="shared" si="4"/>
        <v>0</v>
      </c>
      <c r="N41" s="21">
        <f t="shared" si="5"/>
        <v>0</v>
      </c>
      <c r="O41" s="145"/>
      <c r="P41" s="120">
        <f t="shared" si="6"/>
        <v>0</v>
      </c>
      <c r="Q41" s="25">
        <f t="shared" si="7"/>
        <v>0</v>
      </c>
      <c r="R41" s="1"/>
      <c r="S41" s="265">
        <f t="shared" si="8"/>
        <v>0</v>
      </c>
      <c r="T41" s="9"/>
      <c r="U41" s="9"/>
      <c r="V41" s="126"/>
      <c r="W41" s="125">
        <f t="shared" si="9"/>
        <v>0</v>
      </c>
      <c r="X41" s="9"/>
      <c r="Y41" s="9"/>
      <c r="Z41" s="126"/>
      <c r="AA41" s="125">
        <f t="shared" si="10"/>
        <v>0</v>
      </c>
      <c r="AB41" s="9"/>
      <c r="AC41" s="9"/>
      <c r="AD41" s="126"/>
      <c r="AE41" s="125">
        <f t="shared" si="11"/>
        <v>0</v>
      </c>
      <c r="AF41" s="9"/>
      <c r="AG41" s="9"/>
      <c r="AH41" s="266"/>
      <c r="AI41" s="8"/>
      <c r="AO41" s="8"/>
      <c r="AX41" s="29"/>
      <c r="AY41" s="32"/>
      <c r="AZ41" s="32"/>
      <c r="BA41" s="31"/>
      <c r="BB41" s="33"/>
      <c r="BC41" s="28"/>
      <c r="BD41" s="28"/>
      <c r="BE41" s="28"/>
      <c r="BF41" s="28"/>
      <c r="BG41" s="28"/>
      <c r="BH41" s="28"/>
      <c r="BI41" s="28"/>
      <c r="BJ41" s="28"/>
      <c r="BK41" s="28"/>
      <c r="BL41" s="28"/>
      <c r="BM41" s="28"/>
    </row>
    <row r="42" spans="2:65" ht="21" thickTop="1" thickBot="1">
      <c r="B42" s="57"/>
      <c r="C42" s="22" t="s">
        <v>50</v>
      </c>
      <c r="D42" s="35">
        <v>0.4</v>
      </c>
      <c r="E42" s="68">
        <v>1</v>
      </c>
      <c r="F42" s="24"/>
      <c r="G42" s="120">
        <f>SUM('Beräkning kvarter 1-2'!E42*F42)</f>
        <v>0</v>
      </c>
      <c r="H42" s="21">
        <f>SUM('Beräkning kvarter 1-2'!D42*G42)</f>
        <v>0</v>
      </c>
      <c r="I42" s="24"/>
      <c r="J42" s="120">
        <f>SUM('Beräkning kvarter 1-2'!E42*(I42))</f>
        <v>0</v>
      </c>
      <c r="K42" s="25">
        <f>'Beräkning kvarter 1-2'!D42*J42</f>
        <v>0</v>
      </c>
      <c r="L42" s="24"/>
      <c r="M42" s="120">
        <f t="shared" si="4"/>
        <v>0</v>
      </c>
      <c r="N42" s="21">
        <f t="shared" si="5"/>
        <v>0</v>
      </c>
      <c r="O42" s="24"/>
      <c r="P42" s="120">
        <f t="shared" si="6"/>
        <v>0</v>
      </c>
      <c r="Q42" s="62">
        <f t="shared" si="7"/>
        <v>0</v>
      </c>
      <c r="R42" s="1"/>
      <c r="S42" s="265">
        <f t="shared" si="8"/>
        <v>0</v>
      </c>
      <c r="T42" s="9"/>
      <c r="U42" s="9"/>
      <c r="V42" s="126"/>
      <c r="W42" s="125">
        <f t="shared" si="9"/>
        <v>0</v>
      </c>
      <c r="X42" s="9"/>
      <c r="Y42" s="9"/>
      <c r="Z42" s="126"/>
      <c r="AA42" s="125">
        <f t="shared" si="10"/>
        <v>0</v>
      </c>
      <c r="AB42" s="9"/>
      <c r="AC42" s="9"/>
      <c r="AD42" s="126"/>
      <c r="AE42" s="125">
        <f t="shared" si="11"/>
        <v>0</v>
      </c>
      <c r="AF42" s="9"/>
      <c r="AG42" s="9"/>
      <c r="AH42" s="266"/>
      <c r="AI42" s="8"/>
      <c r="AO42" s="8"/>
      <c r="AX42" s="29"/>
      <c r="AY42" s="32"/>
      <c r="AZ42" s="32"/>
      <c r="BA42" s="31"/>
      <c r="BB42" s="33"/>
      <c r="BC42" s="28"/>
      <c r="BD42" s="28"/>
      <c r="BE42" s="28"/>
      <c r="BF42" s="28"/>
      <c r="BG42" s="28"/>
      <c r="BH42" s="28"/>
      <c r="BI42" s="28"/>
      <c r="BJ42" s="28"/>
      <c r="BK42" s="28"/>
      <c r="BL42" s="28"/>
      <c r="BM42" s="28"/>
    </row>
    <row r="43" spans="2:65" ht="21" thickTop="1" thickBot="1">
      <c r="B43" s="57"/>
      <c r="C43" s="22" t="s">
        <v>51</v>
      </c>
      <c r="D43" s="35">
        <v>0.4</v>
      </c>
      <c r="E43" s="68">
        <v>1</v>
      </c>
      <c r="F43" s="24"/>
      <c r="G43" s="120">
        <f>SUM('Beräkning kvarter 1-2'!E43*F43)</f>
        <v>0</v>
      </c>
      <c r="H43" s="21">
        <f>SUM('Beräkning kvarter 1-2'!D43*G43)</f>
        <v>0</v>
      </c>
      <c r="I43" s="24"/>
      <c r="J43" s="120">
        <f>SUM('Beräkning kvarter 1-2'!E43*(I43))</f>
        <v>0</v>
      </c>
      <c r="K43" s="25">
        <f>'Beräkning kvarter 1-2'!D43*J43</f>
        <v>0</v>
      </c>
      <c r="L43" s="24"/>
      <c r="M43" s="120">
        <f t="shared" si="4"/>
        <v>0</v>
      </c>
      <c r="N43" s="21">
        <f t="shared" si="5"/>
        <v>0</v>
      </c>
      <c r="O43" s="24"/>
      <c r="P43" s="120">
        <f t="shared" si="6"/>
        <v>0</v>
      </c>
      <c r="Q43" s="25">
        <f t="shared" si="7"/>
        <v>0</v>
      </c>
      <c r="R43" s="1"/>
      <c r="S43" s="265">
        <f t="shared" si="8"/>
        <v>0</v>
      </c>
      <c r="T43" s="9"/>
      <c r="U43" s="9"/>
      <c r="V43" s="126"/>
      <c r="W43" s="125">
        <f t="shared" si="9"/>
        <v>0</v>
      </c>
      <c r="X43" s="9"/>
      <c r="Y43" s="9"/>
      <c r="Z43" s="126"/>
      <c r="AA43" s="125">
        <f t="shared" si="10"/>
        <v>0</v>
      </c>
      <c r="AB43" s="9"/>
      <c r="AC43" s="9"/>
      <c r="AD43" s="126"/>
      <c r="AE43" s="125">
        <f t="shared" si="11"/>
        <v>0</v>
      </c>
      <c r="AF43" s="9"/>
      <c r="AG43" s="9"/>
      <c r="AH43" s="266"/>
      <c r="AI43" s="8"/>
      <c r="AO43" s="8"/>
      <c r="AP43" s="8"/>
      <c r="AQ43" s="8"/>
      <c r="AR43" s="8"/>
      <c r="AS43" s="8"/>
      <c r="AT43" s="8"/>
      <c r="AX43" s="29"/>
      <c r="AY43" s="32"/>
      <c r="AZ43" s="32"/>
      <c r="BA43" s="31"/>
      <c r="BB43" s="33"/>
      <c r="BC43" s="28"/>
      <c r="BD43" s="28"/>
      <c r="BE43" s="28"/>
      <c r="BF43" s="28"/>
      <c r="BG43" s="28"/>
      <c r="BH43" s="28"/>
      <c r="BI43" s="28"/>
      <c r="BJ43" s="28"/>
      <c r="BK43" s="28"/>
      <c r="BL43" s="28"/>
      <c r="BM43" s="28"/>
    </row>
    <row r="44" spans="2:65" ht="21" thickTop="1" thickBot="1">
      <c r="B44" s="57"/>
      <c r="C44" s="22" t="s">
        <v>52</v>
      </c>
      <c r="D44" s="35">
        <v>0.7</v>
      </c>
      <c r="E44" s="68">
        <v>1</v>
      </c>
      <c r="F44" s="24"/>
      <c r="G44" s="120">
        <f>SUM('Beräkning kvarter 1-2'!E44*F44)</f>
        <v>0</v>
      </c>
      <c r="H44" s="21">
        <f>SUM('Beräkning kvarter 1-2'!D44*G44)</f>
        <v>0</v>
      </c>
      <c r="I44" s="24"/>
      <c r="J44" s="120">
        <f>SUM('Beräkning kvarter 1-2'!E44*(I44))</f>
        <v>0</v>
      </c>
      <c r="K44" s="25">
        <f>'Beräkning kvarter 1-2'!D44*J44</f>
        <v>0</v>
      </c>
      <c r="L44" s="24"/>
      <c r="M44" s="120">
        <f t="shared" si="4"/>
        <v>0</v>
      </c>
      <c r="N44" s="21">
        <f t="shared" si="5"/>
        <v>0</v>
      </c>
      <c r="O44" s="24"/>
      <c r="P44" s="120">
        <f t="shared" si="6"/>
        <v>0</v>
      </c>
      <c r="Q44" s="25">
        <f t="shared" si="7"/>
        <v>0</v>
      </c>
      <c r="R44" s="1"/>
      <c r="S44" s="265">
        <f t="shared" si="8"/>
        <v>0</v>
      </c>
      <c r="T44" s="9"/>
      <c r="U44" s="9"/>
      <c r="V44" s="126"/>
      <c r="W44" s="125">
        <f t="shared" si="9"/>
        <v>0</v>
      </c>
      <c r="X44" s="9"/>
      <c r="Y44" s="9"/>
      <c r="Z44" s="126"/>
      <c r="AA44" s="125">
        <f t="shared" si="10"/>
        <v>0</v>
      </c>
      <c r="AB44" s="9"/>
      <c r="AC44" s="9"/>
      <c r="AD44" s="126"/>
      <c r="AE44" s="125">
        <f t="shared" si="11"/>
        <v>0</v>
      </c>
      <c r="AF44" s="9"/>
      <c r="AG44" s="9"/>
      <c r="AH44" s="266"/>
      <c r="AI44" s="8"/>
      <c r="AO44" s="8"/>
      <c r="AP44" s="8"/>
      <c r="AQ44" s="8"/>
      <c r="AR44" s="8"/>
      <c r="AS44" s="8"/>
      <c r="AT44" s="8"/>
      <c r="AX44" s="29"/>
      <c r="AY44" s="32"/>
      <c r="AZ44" s="32"/>
      <c r="BA44" s="31"/>
      <c r="BB44" s="33"/>
      <c r="BC44" s="28"/>
      <c r="BD44" s="28"/>
      <c r="BE44" s="28"/>
      <c r="BF44" s="28"/>
      <c r="BG44" s="28"/>
      <c r="BH44" s="28"/>
      <c r="BI44" s="28"/>
      <c r="BJ44" s="28"/>
      <c r="BK44" s="28"/>
      <c r="BL44" s="28"/>
      <c r="BM44" s="28"/>
    </row>
    <row r="45" spans="2:65" ht="21" thickTop="1" thickBot="1">
      <c r="B45" s="57"/>
      <c r="C45" s="42" t="s">
        <v>53</v>
      </c>
      <c r="D45" s="65">
        <v>0.2</v>
      </c>
      <c r="E45" s="216">
        <v>1</v>
      </c>
      <c r="F45" s="66"/>
      <c r="G45" s="211">
        <f>SUM('Beräkning kvarter 1-2'!E45*F45)</f>
        <v>0</v>
      </c>
      <c r="H45" s="212">
        <f>SUM('Beräkning kvarter 1-2'!D45*G45)</f>
        <v>0</v>
      </c>
      <c r="I45" s="66"/>
      <c r="J45" s="211">
        <f>SUM('Beräkning kvarter 1-2'!E45*(I45))</f>
        <v>0</v>
      </c>
      <c r="K45" s="67">
        <f>'Beräkning kvarter 1-2'!D45*J45</f>
        <v>0</v>
      </c>
      <c r="L45" s="66"/>
      <c r="M45" s="211">
        <f t="shared" si="4"/>
        <v>0</v>
      </c>
      <c r="N45" s="212">
        <f t="shared" si="5"/>
        <v>0</v>
      </c>
      <c r="O45" s="66"/>
      <c r="P45" s="211">
        <f t="shared" si="6"/>
        <v>0</v>
      </c>
      <c r="Q45" s="67">
        <f t="shared" si="7"/>
        <v>0</v>
      </c>
      <c r="R45" s="1"/>
      <c r="S45" s="265">
        <f t="shared" si="8"/>
        <v>0</v>
      </c>
      <c r="T45" s="9"/>
      <c r="U45" s="9"/>
      <c r="V45" s="126"/>
      <c r="W45" s="125">
        <f t="shared" si="9"/>
        <v>0</v>
      </c>
      <c r="X45" s="9"/>
      <c r="Y45" s="9"/>
      <c r="Z45" s="126"/>
      <c r="AA45" s="125">
        <f t="shared" si="10"/>
        <v>0</v>
      </c>
      <c r="AB45" s="9"/>
      <c r="AC45" s="9"/>
      <c r="AD45" s="126"/>
      <c r="AE45" s="125">
        <f t="shared" si="11"/>
        <v>0</v>
      </c>
      <c r="AF45" s="9"/>
      <c r="AG45" s="9"/>
      <c r="AH45" s="266"/>
      <c r="AI45" s="8"/>
      <c r="AO45" s="8"/>
      <c r="AP45" s="8"/>
      <c r="AQ45" s="8"/>
      <c r="AR45" s="8"/>
      <c r="AS45" s="8"/>
      <c r="AT45" s="8"/>
      <c r="AX45" s="29"/>
      <c r="AY45" s="32"/>
      <c r="AZ45" s="32"/>
      <c r="BA45" s="31"/>
      <c r="BB45" s="33"/>
      <c r="BC45" s="28"/>
      <c r="BD45" s="28"/>
      <c r="BE45" s="28"/>
      <c r="BF45" s="28"/>
      <c r="BG45" s="28"/>
      <c r="BH45" s="28"/>
      <c r="BI45" s="28"/>
      <c r="BJ45" s="28"/>
      <c r="BK45" s="28"/>
      <c r="BL45" s="28"/>
      <c r="BM45" s="28"/>
    </row>
    <row r="46" spans="2:65" ht="31.5" thickBot="1">
      <c r="B46" s="1"/>
      <c r="C46" s="70" t="s">
        <v>54</v>
      </c>
      <c r="D46" s="55"/>
      <c r="E46" s="55"/>
      <c r="F46" s="185"/>
      <c r="G46" s="186"/>
      <c r="H46" s="188">
        <f>SUM(H27:H45)</f>
        <v>0</v>
      </c>
      <c r="I46" s="185"/>
      <c r="J46" s="186"/>
      <c r="K46" s="188">
        <f>SUM(K27:K45)</f>
        <v>0</v>
      </c>
      <c r="L46" s="185"/>
      <c r="M46" s="186"/>
      <c r="N46" s="188">
        <f>SUM(N27:N45)</f>
        <v>0</v>
      </c>
      <c r="O46" s="185"/>
      <c r="P46" s="186"/>
      <c r="Q46" s="188">
        <f>SUM(Q27:Q45)</f>
        <v>0</v>
      </c>
      <c r="R46" s="1"/>
      <c r="S46" s="267"/>
      <c r="T46" s="3"/>
      <c r="U46" s="3"/>
      <c r="V46" s="128"/>
      <c r="W46" s="127"/>
      <c r="X46" s="3"/>
      <c r="Y46" s="3"/>
      <c r="Z46" s="128"/>
      <c r="AA46" s="127"/>
      <c r="AB46" s="3"/>
      <c r="AC46" s="3"/>
      <c r="AD46" s="128"/>
      <c r="AE46" s="127"/>
      <c r="AF46" s="3"/>
      <c r="AG46" s="3"/>
      <c r="AH46" s="268"/>
      <c r="AI46" s="8"/>
      <c r="AO46" s="8"/>
      <c r="AX46" s="29"/>
      <c r="AY46" s="32"/>
      <c r="AZ46" s="32"/>
      <c r="BA46" s="31"/>
      <c r="BB46" s="28"/>
      <c r="BC46" s="40"/>
      <c r="BD46" s="32"/>
      <c r="BE46" s="31"/>
      <c r="BF46" s="32"/>
      <c r="BG46" s="33"/>
      <c r="BH46" s="28"/>
      <c r="BI46" s="28"/>
      <c r="BJ46" s="28"/>
      <c r="BK46" s="28"/>
      <c r="BL46" s="28"/>
      <c r="BM46" s="28"/>
    </row>
    <row r="47" spans="2:65" ht="20.25" thickBot="1">
      <c r="B47" s="71"/>
      <c r="C47" s="58" t="s">
        <v>55</v>
      </c>
      <c r="D47" s="149">
        <v>0.05</v>
      </c>
      <c r="E47" s="60">
        <v>1</v>
      </c>
      <c r="F47" s="72"/>
      <c r="G47" s="215">
        <f>SUM('Beräkning kvarter 1-2'!E47*F47)</f>
        <v>0</v>
      </c>
      <c r="H47" s="62">
        <f>SUM('Beräkning kvarter 1-2'!D47*G47)</f>
        <v>0</v>
      </c>
      <c r="I47" s="72"/>
      <c r="J47" s="215">
        <f>SUM('Beräkning kvarter 1-2'!E47*(I47))</f>
        <v>0</v>
      </c>
      <c r="K47" s="78">
        <f>'Beräkning kvarter 1-2'!D47*J47</f>
        <v>0</v>
      </c>
      <c r="L47" s="214"/>
      <c r="M47" s="215">
        <f t="shared" ref="M47:M62" si="12">SUM(E47*L47)</f>
        <v>0</v>
      </c>
      <c r="N47" s="62">
        <f t="shared" ref="N47:N62" si="13">SUM(D47*M47)</f>
        <v>0</v>
      </c>
      <c r="O47" s="214"/>
      <c r="P47" s="215">
        <f t="shared" ref="P47:P62" si="14">SUM(E47*(O47))</f>
        <v>0</v>
      </c>
      <c r="Q47" s="62">
        <f t="shared" ref="Q47:Q62" si="15">D47*P47</f>
        <v>0</v>
      </c>
      <c r="R47" s="1"/>
      <c r="S47" s="265"/>
      <c r="T47" s="9">
        <f>IF(F47&gt;0,1,0)</f>
        <v>0</v>
      </c>
      <c r="U47" s="9"/>
      <c r="V47" s="129"/>
      <c r="W47" s="125"/>
      <c r="X47" s="9">
        <f>IF(J47&gt;0,1,0)</f>
        <v>0</v>
      </c>
      <c r="Y47" s="9"/>
      <c r="Z47" s="129"/>
      <c r="AA47" s="125"/>
      <c r="AB47" s="9">
        <f>IF(N47&gt;0,1,0)</f>
        <v>0</v>
      </c>
      <c r="AC47" s="9"/>
      <c r="AD47" s="129"/>
      <c r="AE47" s="125"/>
      <c r="AF47" s="9">
        <f>IF(P47&gt;0,1,0)</f>
        <v>0</v>
      </c>
      <c r="AG47" s="9"/>
      <c r="AH47" s="269"/>
      <c r="AI47" s="8"/>
      <c r="AO47" s="8"/>
      <c r="AX47" s="29"/>
      <c r="AY47" s="32"/>
      <c r="AZ47" s="32"/>
      <c r="BA47" s="31"/>
      <c r="BB47" s="28"/>
      <c r="BC47" s="40"/>
      <c r="BD47" s="30"/>
      <c r="BE47" s="31"/>
      <c r="BF47" s="32"/>
      <c r="BG47" s="33"/>
      <c r="BH47" s="28"/>
      <c r="BI47" s="28"/>
      <c r="BJ47" s="28"/>
      <c r="BK47" s="28"/>
      <c r="BL47" s="28"/>
      <c r="BM47" s="28"/>
    </row>
    <row r="48" spans="2:65" ht="21" thickTop="1" thickBot="1">
      <c r="B48" s="71"/>
      <c r="C48" s="22" t="s">
        <v>56</v>
      </c>
      <c r="D48" s="35">
        <v>0.1</v>
      </c>
      <c r="E48" s="23">
        <v>25</v>
      </c>
      <c r="F48" s="68"/>
      <c r="G48" s="120">
        <f>SUM('Beräkning kvarter 1-2'!E48*F48)</f>
        <v>0</v>
      </c>
      <c r="H48" s="21">
        <f>SUM('Beräkning kvarter 1-2'!D48*G48)</f>
        <v>0</v>
      </c>
      <c r="I48" s="68"/>
      <c r="J48" s="120">
        <f>SUM('Beräkning kvarter 1-2'!E48*(I48))</f>
        <v>0</v>
      </c>
      <c r="K48" s="37">
        <f>'Beräkning kvarter 1-2'!D48*J48</f>
        <v>0</v>
      </c>
      <c r="L48" s="68"/>
      <c r="M48" s="120">
        <f t="shared" si="12"/>
        <v>0</v>
      </c>
      <c r="N48" s="21">
        <f t="shared" si="13"/>
        <v>0</v>
      </c>
      <c r="O48" s="68"/>
      <c r="P48" s="120">
        <f t="shared" si="14"/>
        <v>0</v>
      </c>
      <c r="Q48" s="25">
        <f t="shared" si="15"/>
        <v>0</v>
      </c>
      <c r="R48" s="1"/>
      <c r="S48" s="265"/>
      <c r="T48" s="9">
        <f>IF(F48&gt;0,1,0)</f>
        <v>0</v>
      </c>
      <c r="U48" s="9"/>
      <c r="V48" s="129"/>
      <c r="W48" s="125"/>
      <c r="X48" s="9">
        <f>IF(J48&gt;0,1,0)</f>
        <v>0</v>
      </c>
      <c r="Y48" s="9"/>
      <c r="Z48" s="129"/>
      <c r="AA48" s="125"/>
      <c r="AB48" s="9">
        <f>IF(N48&gt;0,1,0)</f>
        <v>0</v>
      </c>
      <c r="AC48" s="9"/>
      <c r="AD48" s="129"/>
      <c r="AE48" s="125"/>
      <c r="AF48" s="9">
        <f>IF(P48&gt;0,1,0)</f>
        <v>0</v>
      </c>
      <c r="AG48" s="9"/>
      <c r="AH48" s="269"/>
      <c r="AI48" s="8"/>
      <c r="AO48" s="8"/>
      <c r="AY48" s="28"/>
      <c r="AZ48" s="28"/>
      <c r="BA48" s="28"/>
      <c r="BB48" s="33"/>
      <c r="BC48" s="28"/>
      <c r="BD48" s="28"/>
      <c r="BE48" s="28"/>
      <c r="BF48" s="28"/>
      <c r="BG48" s="28"/>
      <c r="BH48" s="28"/>
      <c r="BI48" s="28"/>
      <c r="BJ48" s="28"/>
      <c r="BK48" s="28"/>
      <c r="BL48" s="28"/>
      <c r="BM48" s="28"/>
    </row>
    <row r="49" spans="2:65" ht="21" thickTop="1" thickBot="1">
      <c r="B49" s="71"/>
      <c r="C49" s="22" t="s">
        <v>57</v>
      </c>
      <c r="D49" s="35">
        <v>0.1</v>
      </c>
      <c r="E49" s="23">
        <v>2.5</v>
      </c>
      <c r="F49" s="68"/>
      <c r="G49" s="120">
        <f>SUM('Beräkning kvarter 1-2'!E49*F49)</f>
        <v>0</v>
      </c>
      <c r="H49" s="21">
        <f>SUM('Beräkning kvarter 1-2'!D49*G49)</f>
        <v>0</v>
      </c>
      <c r="I49" s="68"/>
      <c r="J49" s="120">
        <f>SUM('Beräkning kvarter 1-2'!E49*(I49))</f>
        <v>0</v>
      </c>
      <c r="K49" s="37">
        <f>'Beräkning kvarter 1-2'!D49*J49</f>
        <v>0</v>
      </c>
      <c r="L49" s="68"/>
      <c r="M49" s="120">
        <f t="shared" si="12"/>
        <v>0</v>
      </c>
      <c r="N49" s="21">
        <f t="shared" si="13"/>
        <v>0</v>
      </c>
      <c r="O49" s="68"/>
      <c r="P49" s="120">
        <f t="shared" si="14"/>
        <v>0</v>
      </c>
      <c r="Q49" s="25">
        <f t="shared" si="15"/>
        <v>0</v>
      </c>
      <c r="R49" s="1"/>
      <c r="S49" s="265"/>
      <c r="T49" s="9">
        <f t="shared" ref="T49:T62" si="16">IF(F49&gt;0,1,0)</f>
        <v>0</v>
      </c>
      <c r="U49" s="9"/>
      <c r="V49" s="129"/>
      <c r="W49" s="125"/>
      <c r="X49" s="9">
        <f t="shared" ref="X49:X62" si="17">IF(J49&gt;0,1,0)</f>
        <v>0</v>
      </c>
      <c r="Y49" s="9"/>
      <c r="Z49" s="129"/>
      <c r="AA49" s="125"/>
      <c r="AB49" s="9">
        <f t="shared" ref="AB49:AB62" si="18">IF(N49&gt;0,1,0)</f>
        <v>0</v>
      </c>
      <c r="AC49" s="9"/>
      <c r="AD49" s="129"/>
      <c r="AE49" s="125"/>
      <c r="AF49" s="9">
        <f t="shared" ref="AF49:AF62" si="19">IF(P49&gt;0,1,0)</f>
        <v>0</v>
      </c>
      <c r="AG49" s="9"/>
      <c r="AH49" s="269"/>
      <c r="AI49" s="8"/>
      <c r="AO49" s="8"/>
      <c r="AY49" s="28"/>
      <c r="AZ49" s="28"/>
      <c r="BA49" s="28"/>
      <c r="BB49" s="33"/>
      <c r="BC49" s="28"/>
      <c r="BD49" s="28"/>
      <c r="BE49" s="28"/>
      <c r="BF49" s="28"/>
      <c r="BG49" s="28"/>
      <c r="BH49" s="28"/>
      <c r="BI49" s="28"/>
      <c r="BJ49" s="28"/>
      <c r="BK49" s="28"/>
      <c r="BL49" s="28"/>
      <c r="BM49" s="28"/>
    </row>
    <row r="50" spans="2:65" ht="21" thickTop="1" thickBot="1">
      <c r="B50" s="71"/>
      <c r="C50" s="22" t="s">
        <v>58</v>
      </c>
      <c r="D50" s="35">
        <v>0.1</v>
      </c>
      <c r="E50" s="23">
        <v>2.5</v>
      </c>
      <c r="F50" s="68"/>
      <c r="G50" s="120">
        <f>SUM('Beräkning kvarter 1-2'!E50*F50)</f>
        <v>0</v>
      </c>
      <c r="H50" s="21">
        <f>SUM('Beräkning kvarter 1-2'!D50*G50)</f>
        <v>0</v>
      </c>
      <c r="I50" s="68"/>
      <c r="J50" s="120">
        <f>SUM('Beräkning kvarter 1-2'!E50*(I50))</f>
        <v>0</v>
      </c>
      <c r="K50" s="37">
        <f>'Beräkning kvarter 1-2'!D50*J50</f>
        <v>0</v>
      </c>
      <c r="L50" s="68"/>
      <c r="M50" s="120">
        <f t="shared" si="12"/>
        <v>0</v>
      </c>
      <c r="N50" s="21">
        <f t="shared" si="13"/>
        <v>0</v>
      </c>
      <c r="O50" s="68"/>
      <c r="P50" s="120">
        <f t="shared" si="14"/>
        <v>0</v>
      </c>
      <c r="Q50" s="25">
        <f t="shared" si="15"/>
        <v>0</v>
      </c>
      <c r="R50" s="1"/>
      <c r="S50" s="265"/>
      <c r="T50" s="9">
        <f t="shared" si="16"/>
        <v>0</v>
      </c>
      <c r="U50" s="9"/>
      <c r="V50" s="129"/>
      <c r="W50" s="125"/>
      <c r="X50" s="9">
        <f t="shared" si="17"/>
        <v>0</v>
      </c>
      <c r="Y50" s="9"/>
      <c r="Z50" s="129"/>
      <c r="AA50" s="125"/>
      <c r="AB50" s="9">
        <f t="shared" si="18"/>
        <v>0</v>
      </c>
      <c r="AC50" s="9"/>
      <c r="AD50" s="129"/>
      <c r="AE50" s="125"/>
      <c r="AF50" s="9">
        <f t="shared" si="19"/>
        <v>0</v>
      </c>
      <c r="AG50" s="9"/>
      <c r="AH50" s="269"/>
      <c r="AI50" s="8"/>
      <c r="AO50" s="8"/>
      <c r="AY50" s="28"/>
      <c r="AZ50" s="28"/>
      <c r="BA50" s="28"/>
      <c r="BB50" s="33"/>
      <c r="BC50" s="28"/>
      <c r="BD50" s="28"/>
      <c r="BE50" s="28"/>
      <c r="BF50" s="28"/>
      <c r="BG50" s="28"/>
      <c r="BH50" s="28"/>
      <c r="BI50" s="28"/>
      <c r="BJ50" s="28"/>
      <c r="BK50" s="28"/>
      <c r="BL50" s="28"/>
      <c r="BM50" s="28"/>
    </row>
    <row r="51" spans="2:65" ht="21" thickTop="1" thickBot="1">
      <c r="B51" s="71"/>
      <c r="C51" s="64" t="s">
        <v>59</v>
      </c>
      <c r="D51" s="35">
        <v>0.7</v>
      </c>
      <c r="E51" s="23">
        <v>1.5</v>
      </c>
      <c r="F51" s="68"/>
      <c r="G51" s="120">
        <f>SUM('Beräkning kvarter 1-2'!E51*F51)</f>
        <v>0</v>
      </c>
      <c r="H51" s="21">
        <f>SUM('Beräkning kvarter 1-2'!D51*G51)</f>
        <v>0</v>
      </c>
      <c r="I51" s="68"/>
      <c r="J51" s="120">
        <f>SUM('Beräkning kvarter 1-2'!E51*(I51))</f>
        <v>0</v>
      </c>
      <c r="K51" s="37">
        <f>'Beräkning kvarter 1-2'!D51*J51</f>
        <v>0</v>
      </c>
      <c r="L51" s="68"/>
      <c r="M51" s="120">
        <f t="shared" si="12"/>
        <v>0</v>
      </c>
      <c r="N51" s="21">
        <f t="shared" si="13"/>
        <v>0</v>
      </c>
      <c r="O51" s="68"/>
      <c r="P51" s="120">
        <f t="shared" si="14"/>
        <v>0</v>
      </c>
      <c r="Q51" s="25">
        <f t="shared" si="15"/>
        <v>0</v>
      </c>
      <c r="R51" s="1"/>
      <c r="S51" s="265"/>
      <c r="T51" s="9">
        <f t="shared" si="16"/>
        <v>0</v>
      </c>
      <c r="U51" s="9"/>
      <c r="V51" s="126"/>
      <c r="W51" s="125"/>
      <c r="X51" s="9">
        <f t="shared" si="17"/>
        <v>0</v>
      </c>
      <c r="Y51" s="9"/>
      <c r="Z51" s="126"/>
      <c r="AA51" s="125"/>
      <c r="AB51" s="9">
        <f t="shared" si="18"/>
        <v>0</v>
      </c>
      <c r="AC51" s="9"/>
      <c r="AD51" s="126"/>
      <c r="AE51" s="125"/>
      <c r="AF51" s="9">
        <f t="shared" si="19"/>
        <v>0</v>
      </c>
      <c r="AG51" s="9"/>
      <c r="AH51" s="266"/>
      <c r="AI51" s="8"/>
      <c r="AO51" s="8"/>
      <c r="AY51" s="28"/>
      <c r="AZ51" s="28"/>
      <c r="BA51" s="28"/>
      <c r="BB51" s="28"/>
      <c r="BC51" s="28"/>
      <c r="BD51" s="28"/>
      <c r="BE51" s="28"/>
      <c r="BF51" s="28"/>
      <c r="BG51" s="28"/>
      <c r="BH51" s="28"/>
      <c r="BI51" s="28"/>
      <c r="BJ51" s="28"/>
      <c r="BK51" s="28"/>
      <c r="BL51" s="28"/>
      <c r="BM51" s="28"/>
    </row>
    <row r="52" spans="2:65" ht="21" thickTop="1" thickBot="1">
      <c r="B52" s="71"/>
      <c r="C52" s="22" t="s">
        <v>60</v>
      </c>
      <c r="D52" s="35">
        <v>0.1</v>
      </c>
      <c r="E52" s="68">
        <v>1</v>
      </c>
      <c r="F52" s="63"/>
      <c r="G52" s="120">
        <f>SUM('Beräkning kvarter 1-2'!E52*F52)</f>
        <v>0</v>
      </c>
      <c r="H52" s="21">
        <f>SUM('Beräkning kvarter 1-2'!D52*G52)</f>
        <v>0</v>
      </c>
      <c r="I52" s="63"/>
      <c r="J52" s="120">
        <f>SUM('Beräkning kvarter 1-2'!E52*(I52))</f>
        <v>0</v>
      </c>
      <c r="K52" s="25">
        <f>'Beräkning kvarter 1-2'!D52*J52</f>
        <v>0</v>
      </c>
      <c r="L52" s="63"/>
      <c r="M52" s="120">
        <f t="shared" si="12"/>
        <v>0</v>
      </c>
      <c r="N52" s="21">
        <f t="shared" si="13"/>
        <v>0</v>
      </c>
      <c r="O52" s="63"/>
      <c r="P52" s="120">
        <f t="shared" si="14"/>
        <v>0</v>
      </c>
      <c r="Q52" s="25">
        <f t="shared" si="15"/>
        <v>0</v>
      </c>
      <c r="R52" s="1"/>
      <c r="S52" s="265"/>
      <c r="T52" s="9">
        <f t="shared" si="16"/>
        <v>0</v>
      </c>
      <c r="U52" s="9"/>
      <c r="V52" s="126"/>
      <c r="W52" s="125"/>
      <c r="X52" s="9">
        <f t="shared" si="17"/>
        <v>0</v>
      </c>
      <c r="Y52" s="9"/>
      <c r="Z52" s="126"/>
      <c r="AA52" s="125"/>
      <c r="AB52" s="9">
        <f t="shared" si="18"/>
        <v>0</v>
      </c>
      <c r="AC52" s="9"/>
      <c r="AD52" s="126"/>
      <c r="AE52" s="125"/>
      <c r="AF52" s="9">
        <f t="shared" si="19"/>
        <v>0</v>
      </c>
      <c r="AG52" s="9"/>
      <c r="AH52" s="266"/>
      <c r="AI52" s="8"/>
      <c r="AO52" s="8"/>
      <c r="AY52" s="28"/>
      <c r="AZ52" s="28"/>
      <c r="BA52" s="28"/>
      <c r="BB52" s="28"/>
      <c r="BC52" s="28"/>
      <c r="BD52" s="28"/>
      <c r="BE52" s="28"/>
      <c r="BF52" s="28"/>
      <c r="BG52" s="28"/>
      <c r="BH52" s="28"/>
      <c r="BI52" s="28"/>
      <c r="BJ52" s="28"/>
      <c r="BK52" s="28"/>
      <c r="BL52" s="28"/>
      <c r="BM52" s="28"/>
    </row>
    <row r="53" spans="2:65" ht="21" thickTop="1" thickBot="1">
      <c r="B53" s="71"/>
      <c r="C53" s="22" t="s">
        <v>100</v>
      </c>
      <c r="D53" s="35">
        <v>0.1</v>
      </c>
      <c r="E53" s="23">
        <v>1</v>
      </c>
      <c r="F53" s="34"/>
      <c r="G53" s="120">
        <f>SUM('Beräkning kvarter 1-2'!E53*F53)</f>
        <v>0</v>
      </c>
      <c r="H53" s="21">
        <f>SUM('Beräkning kvarter 1-2'!D53*G53)</f>
        <v>0</v>
      </c>
      <c r="I53" s="34"/>
      <c r="J53" s="120">
        <f>SUM('Beräkning kvarter 1-2'!E53*(I53))</f>
        <v>0</v>
      </c>
      <c r="K53" s="25">
        <f>'Beräkning kvarter 1-2'!D53*J53</f>
        <v>0</v>
      </c>
      <c r="L53" s="163"/>
      <c r="M53" s="120">
        <f t="shared" si="12"/>
        <v>0</v>
      </c>
      <c r="N53" s="21">
        <f t="shared" si="13"/>
        <v>0</v>
      </c>
      <c r="O53" s="163"/>
      <c r="P53" s="120">
        <f t="shared" si="14"/>
        <v>0</v>
      </c>
      <c r="Q53" s="25">
        <f t="shared" si="15"/>
        <v>0</v>
      </c>
      <c r="R53" s="1"/>
      <c r="S53" s="265"/>
      <c r="T53" s="9">
        <f t="shared" si="16"/>
        <v>0</v>
      </c>
      <c r="U53" s="9"/>
      <c r="V53" s="126"/>
      <c r="W53" s="125"/>
      <c r="X53" s="9">
        <f t="shared" si="17"/>
        <v>0</v>
      </c>
      <c r="Y53" s="9"/>
      <c r="Z53" s="126"/>
      <c r="AA53" s="125"/>
      <c r="AB53" s="9">
        <f t="shared" si="18"/>
        <v>0</v>
      </c>
      <c r="AC53" s="9"/>
      <c r="AD53" s="126"/>
      <c r="AE53" s="125"/>
      <c r="AF53" s="9">
        <f t="shared" si="19"/>
        <v>0</v>
      </c>
      <c r="AG53" s="9"/>
      <c r="AH53" s="266"/>
      <c r="AI53" s="8"/>
      <c r="AO53" s="8"/>
      <c r="AY53" s="28"/>
      <c r="AZ53" s="28"/>
      <c r="BA53" s="28"/>
      <c r="BB53" s="28"/>
      <c r="BC53" s="28"/>
      <c r="BD53" s="28"/>
      <c r="BE53" s="28"/>
      <c r="BF53" s="28"/>
      <c r="BG53" s="28"/>
      <c r="BH53" s="28"/>
      <c r="BI53" s="28"/>
      <c r="BJ53" s="28"/>
      <c r="BK53" s="28"/>
      <c r="BL53" s="28"/>
      <c r="BM53" s="28"/>
    </row>
    <row r="54" spans="2:65" ht="21" thickTop="1" thickBot="1">
      <c r="B54" s="71"/>
      <c r="C54" s="22" t="s">
        <v>62</v>
      </c>
      <c r="D54" s="35">
        <v>0.3</v>
      </c>
      <c r="E54" s="23">
        <v>25</v>
      </c>
      <c r="F54" s="145"/>
      <c r="G54" s="120">
        <f>SUM('Beräkning kvarter 1-2'!E54*F54)</f>
        <v>0</v>
      </c>
      <c r="H54" s="21">
        <f>SUM('Beräkning kvarter 1-2'!D54*G54)</f>
        <v>0</v>
      </c>
      <c r="I54" s="145"/>
      <c r="J54" s="120">
        <f>SUM('Beräkning kvarter 1-2'!E54*(I54))</f>
        <v>0</v>
      </c>
      <c r="K54" s="37">
        <f>'Beräkning kvarter 1-2'!D54*J54</f>
        <v>0</v>
      </c>
      <c r="L54" s="145"/>
      <c r="M54" s="120">
        <f t="shared" si="12"/>
        <v>0</v>
      </c>
      <c r="N54" s="21">
        <f t="shared" si="13"/>
        <v>0</v>
      </c>
      <c r="O54" s="145"/>
      <c r="P54" s="120">
        <f t="shared" si="14"/>
        <v>0</v>
      </c>
      <c r="Q54" s="37">
        <f t="shared" si="15"/>
        <v>0</v>
      </c>
      <c r="R54" s="1"/>
      <c r="S54" s="265"/>
      <c r="T54" s="9">
        <f t="shared" si="16"/>
        <v>0</v>
      </c>
      <c r="U54" s="9"/>
      <c r="V54" s="126"/>
      <c r="W54" s="125"/>
      <c r="X54" s="9">
        <f t="shared" si="17"/>
        <v>0</v>
      </c>
      <c r="Y54" s="9"/>
      <c r="Z54" s="126"/>
      <c r="AA54" s="125"/>
      <c r="AB54" s="9">
        <f t="shared" si="18"/>
        <v>0</v>
      </c>
      <c r="AC54" s="9"/>
      <c r="AD54" s="126"/>
      <c r="AE54" s="125"/>
      <c r="AF54" s="9">
        <f t="shared" si="19"/>
        <v>0</v>
      </c>
      <c r="AG54" s="9"/>
      <c r="AH54" s="266"/>
      <c r="AI54" s="8"/>
      <c r="AO54" s="8"/>
      <c r="AX54" s="29"/>
      <c r="AY54" s="32"/>
      <c r="AZ54" s="32"/>
      <c r="BA54" s="31"/>
      <c r="BB54" s="33"/>
      <c r="BC54" s="28"/>
      <c r="BD54" s="28"/>
      <c r="BE54" s="28"/>
      <c r="BF54" s="28"/>
      <c r="BG54" s="28"/>
      <c r="BH54" s="28"/>
      <c r="BI54" s="28"/>
      <c r="BJ54" s="28"/>
      <c r="BK54" s="28"/>
      <c r="BL54" s="28"/>
      <c r="BM54" s="28"/>
    </row>
    <row r="55" spans="2:65" ht="21" thickTop="1" thickBot="1">
      <c r="B55" s="71"/>
      <c r="C55" s="22" t="s">
        <v>63</v>
      </c>
      <c r="D55" s="35">
        <v>0.1</v>
      </c>
      <c r="E55" s="131">
        <v>25</v>
      </c>
      <c r="F55" s="36"/>
      <c r="G55" s="120">
        <f>SUM('Beräkning kvarter 1-2'!E55*F55)</f>
        <v>0</v>
      </c>
      <c r="H55" s="21">
        <f>SUM('Beräkning kvarter 1-2'!D55*G55)</f>
        <v>0</v>
      </c>
      <c r="I55" s="36"/>
      <c r="J55" s="120">
        <f>SUM('Beräkning kvarter 1-2'!E55*(I55))</f>
        <v>0</v>
      </c>
      <c r="K55" s="37">
        <f>'Beräkning kvarter 1-2'!D55*J55</f>
        <v>0</v>
      </c>
      <c r="L55" s="36"/>
      <c r="M55" s="120">
        <f t="shared" si="12"/>
        <v>0</v>
      </c>
      <c r="N55" s="21">
        <f t="shared" si="13"/>
        <v>0</v>
      </c>
      <c r="O55" s="36"/>
      <c r="P55" s="120">
        <f t="shared" si="14"/>
        <v>0</v>
      </c>
      <c r="Q55" s="37">
        <f t="shared" si="15"/>
        <v>0</v>
      </c>
      <c r="R55" s="1"/>
      <c r="S55" s="265"/>
      <c r="T55" s="9">
        <f t="shared" si="16"/>
        <v>0</v>
      </c>
      <c r="U55" s="9"/>
      <c r="V55" s="126"/>
      <c r="W55" s="125"/>
      <c r="X55" s="9">
        <f t="shared" si="17"/>
        <v>0</v>
      </c>
      <c r="Y55" s="9"/>
      <c r="Z55" s="126"/>
      <c r="AA55" s="125"/>
      <c r="AB55" s="9">
        <f t="shared" si="18"/>
        <v>0</v>
      </c>
      <c r="AC55" s="9"/>
      <c r="AD55" s="126"/>
      <c r="AE55" s="125"/>
      <c r="AF55" s="9">
        <f t="shared" si="19"/>
        <v>0</v>
      </c>
      <c r="AG55" s="9"/>
      <c r="AH55" s="266"/>
      <c r="AI55" s="8"/>
      <c r="AO55" s="8"/>
      <c r="AX55" s="29"/>
      <c r="AY55" s="32"/>
      <c r="AZ55" s="32"/>
      <c r="BA55" s="31"/>
      <c r="BB55" s="33"/>
      <c r="BC55" s="28"/>
      <c r="BD55" s="28"/>
      <c r="BE55" s="28"/>
      <c r="BF55" s="28"/>
      <c r="BG55" s="28"/>
      <c r="BH55" s="28"/>
      <c r="BI55" s="28"/>
      <c r="BJ55" s="28"/>
      <c r="BK55" s="28"/>
      <c r="BL55" s="28"/>
      <c r="BM55" s="28"/>
    </row>
    <row r="56" spans="2:65" ht="21" thickTop="1" thickBot="1">
      <c r="B56" s="71"/>
      <c r="C56" s="22" t="s">
        <v>64</v>
      </c>
      <c r="D56" s="74">
        <v>0.05</v>
      </c>
      <c r="E56" s="131">
        <v>25</v>
      </c>
      <c r="F56" s="36"/>
      <c r="G56" s="120">
        <f>SUM('Beräkning kvarter 1-2'!E56*F56)</f>
        <v>0</v>
      </c>
      <c r="H56" s="21">
        <f>SUM('Beräkning kvarter 1-2'!D56*G56)</f>
        <v>0</v>
      </c>
      <c r="I56" s="36"/>
      <c r="J56" s="120">
        <f>SUM('Beräkning kvarter 1-2'!E56*(I56))</f>
        <v>0</v>
      </c>
      <c r="K56" s="37">
        <f>'Beräkning kvarter 1-2'!D56*J56</f>
        <v>0</v>
      </c>
      <c r="L56" s="36"/>
      <c r="M56" s="120">
        <f t="shared" si="12"/>
        <v>0</v>
      </c>
      <c r="N56" s="21">
        <f t="shared" si="13"/>
        <v>0</v>
      </c>
      <c r="O56" s="36"/>
      <c r="P56" s="120">
        <f t="shared" si="14"/>
        <v>0</v>
      </c>
      <c r="Q56" s="37">
        <f t="shared" si="15"/>
        <v>0</v>
      </c>
      <c r="R56" s="1"/>
      <c r="S56" s="265"/>
      <c r="T56" s="9">
        <f t="shared" si="16"/>
        <v>0</v>
      </c>
      <c r="U56" s="9"/>
      <c r="V56" s="126"/>
      <c r="W56" s="125"/>
      <c r="X56" s="9">
        <f t="shared" si="17"/>
        <v>0</v>
      </c>
      <c r="Y56" s="9"/>
      <c r="Z56" s="126"/>
      <c r="AA56" s="125"/>
      <c r="AB56" s="9">
        <f t="shared" si="18"/>
        <v>0</v>
      </c>
      <c r="AC56" s="9"/>
      <c r="AD56" s="126"/>
      <c r="AE56" s="125"/>
      <c r="AF56" s="9">
        <f t="shared" si="19"/>
        <v>0</v>
      </c>
      <c r="AG56" s="9"/>
      <c r="AH56" s="266"/>
      <c r="AI56" s="8"/>
      <c r="AO56" s="8"/>
      <c r="AX56" s="29"/>
      <c r="AY56" s="32"/>
      <c r="AZ56" s="32"/>
      <c r="BA56" s="31"/>
      <c r="BB56" s="33"/>
      <c r="BC56" s="28"/>
      <c r="BD56" s="28"/>
      <c r="BE56" s="28"/>
      <c r="BF56" s="28"/>
      <c r="BG56" s="28"/>
      <c r="BH56" s="28"/>
      <c r="BI56" s="28"/>
      <c r="BJ56" s="28"/>
      <c r="BK56" s="28"/>
      <c r="BL56" s="28"/>
      <c r="BM56" s="28"/>
    </row>
    <row r="57" spans="2:65" ht="21" thickTop="1" thickBot="1">
      <c r="B57" s="71"/>
      <c r="C57" s="22" t="s">
        <v>65</v>
      </c>
      <c r="D57" s="35">
        <v>0.4</v>
      </c>
      <c r="E57" s="131">
        <v>1</v>
      </c>
      <c r="F57" s="142"/>
      <c r="G57" s="120">
        <f>SUM('Beräkning kvarter 1-2'!E57*F57)</f>
        <v>0</v>
      </c>
      <c r="H57" s="21">
        <f>SUM('Beräkning kvarter 1-2'!D57*G57)</f>
        <v>0</v>
      </c>
      <c r="I57" s="142"/>
      <c r="J57" s="120">
        <f>SUM('Beräkning kvarter 1-2'!E57*(I57))</f>
        <v>0</v>
      </c>
      <c r="K57" s="37">
        <f>'Beräkning kvarter 1-2'!D57*J57</f>
        <v>0</v>
      </c>
      <c r="L57" s="142"/>
      <c r="M57" s="120">
        <f t="shared" si="12"/>
        <v>0</v>
      </c>
      <c r="N57" s="21">
        <f t="shared" si="13"/>
        <v>0</v>
      </c>
      <c r="O57" s="142"/>
      <c r="P57" s="120">
        <f t="shared" si="14"/>
        <v>0</v>
      </c>
      <c r="Q57" s="37">
        <f t="shared" si="15"/>
        <v>0</v>
      </c>
      <c r="R57" s="1"/>
      <c r="S57" s="265"/>
      <c r="T57" s="9">
        <f t="shared" si="16"/>
        <v>0</v>
      </c>
      <c r="U57" s="9"/>
      <c r="V57" s="126"/>
      <c r="W57" s="125"/>
      <c r="X57" s="9">
        <f t="shared" si="17"/>
        <v>0</v>
      </c>
      <c r="Y57" s="9"/>
      <c r="Z57" s="126"/>
      <c r="AA57" s="125"/>
      <c r="AB57" s="9">
        <f t="shared" si="18"/>
        <v>0</v>
      </c>
      <c r="AC57" s="9"/>
      <c r="AD57" s="126"/>
      <c r="AE57" s="125"/>
      <c r="AF57" s="9">
        <f t="shared" si="19"/>
        <v>0</v>
      </c>
      <c r="AG57" s="9"/>
      <c r="AH57" s="266"/>
      <c r="AI57" s="8"/>
      <c r="AO57" s="8"/>
      <c r="AX57" s="29"/>
      <c r="AY57" s="32"/>
      <c r="AZ57" s="32"/>
      <c r="BA57" s="31"/>
      <c r="BB57" s="33"/>
      <c r="BC57" s="28"/>
      <c r="BD57" s="28"/>
      <c r="BE57" s="28"/>
      <c r="BF57" s="28"/>
      <c r="BG57" s="28"/>
      <c r="BH57" s="28"/>
      <c r="BI57" s="28"/>
      <c r="BJ57" s="28"/>
      <c r="BK57" s="28"/>
      <c r="BL57" s="28"/>
      <c r="BM57" s="28"/>
    </row>
    <row r="58" spans="2:65" ht="21" thickTop="1" thickBot="1">
      <c r="B58" s="71"/>
      <c r="C58" s="22" t="s">
        <v>66</v>
      </c>
      <c r="D58" s="35">
        <v>0.4</v>
      </c>
      <c r="E58" s="131">
        <v>1</v>
      </c>
      <c r="F58" s="142"/>
      <c r="G58" s="120">
        <f>SUM('Beräkning kvarter 1-2'!E58*F58)</f>
        <v>0</v>
      </c>
      <c r="H58" s="21">
        <f>SUM('Beräkning kvarter 1-2'!D58*G58)</f>
        <v>0</v>
      </c>
      <c r="I58" s="142"/>
      <c r="J58" s="120">
        <f>SUM('Beräkning kvarter 1-2'!E58*(I58))</f>
        <v>0</v>
      </c>
      <c r="K58" s="37">
        <f>'Beräkning kvarter 1-2'!D58*J58</f>
        <v>0</v>
      </c>
      <c r="L58" s="142"/>
      <c r="M58" s="120">
        <f t="shared" si="12"/>
        <v>0</v>
      </c>
      <c r="N58" s="21">
        <f t="shared" si="13"/>
        <v>0</v>
      </c>
      <c r="O58" s="142"/>
      <c r="P58" s="120">
        <f t="shared" si="14"/>
        <v>0</v>
      </c>
      <c r="Q58" s="37">
        <f t="shared" si="15"/>
        <v>0</v>
      </c>
      <c r="R58" s="1"/>
      <c r="S58" s="265"/>
      <c r="T58" s="9">
        <f t="shared" si="16"/>
        <v>0</v>
      </c>
      <c r="U58" s="9"/>
      <c r="V58" s="126"/>
      <c r="W58" s="125"/>
      <c r="X58" s="9">
        <f t="shared" si="17"/>
        <v>0</v>
      </c>
      <c r="Y58" s="9"/>
      <c r="Z58" s="126"/>
      <c r="AA58" s="125"/>
      <c r="AB58" s="9">
        <f t="shared" si="18"/>
        <v>0</v>
      </c>
      <c r="AC58" s="9"/>
      <c r="AD58" s="126"/>
      <c r="AE58" s="125"/>
      <c r="AF58" s="9">
        <f t="shared" si="19"/>
        <v>0</v>
      </c>
      <c r="AG58" s="9"/>
      <c r="AH58" s="266"/>
      <c r="AI58" s="8"/>
      <c r="AO58" s="8"/>
      <c r="AX58" s="29"/>
      <c r="AY58" s="32"/>
      <c r="AZ58" s="32"/>
      <c r="BA58" s="31"/>
      <c r="BB58" s="33"/>
      <c r="BC58" s="28"/>
      <c r="BD58" s="28"/>
      <c r="BE58" s="28"/>
      <c r="BF58" s="28"/>
      <c r="BG58" s="28"/>
      <c r="BH58" s="28"/>
      <c r="BI58" s="28"/>
      <c r="BJ58" s="28"/>
      <c r="BK58" s="28"/>
      <c r="BL58" s="28"/>
      <c r="BM58" s="28"/>
    </row>
    <row r="59" spans="2:65" ht="21" thickTop="1" thickBot="1">
      <c r="B59" s="71"/>
      <c r="C59" s="22" t="s">
        <v>67</v>
      </c>
      <c r="D59" s="35">
        <v>0.4</v>
      </c>
      <c r="E59" s="131">
        <v>5</v>
      </c>
      <c r="F59" s="142"/>
      <c r="G59" s="120">
        <f>SUM('Beräkning kvarter 1-2'!E59*F59)</f>
        <v>0</v>
      </c>
      <c r="H59" s="21">
        <f>SUM('Beräkning kvarter 1-2'!D59*G59)</f>
        <v>0</v>
      </c>
      <c r="I59" s="142"/>
      <c r="J59" s="120">
        <f>SUM('Beräkning kvarter 1-2'!E59*(I59))</f>
        <v>0</v>
      </c>
      <c r="K59" s="37">
        <f>'Beräkning kvarter 1-2'!D59*J59</f>
        <v>0</v>
      </c>
      <c r="L59" s="142"/>
      <c r="M59" s="120">
        <f t="shared" si="12"/>
        <v>0</v>
      </c>
      <c r="N59" s="21">
        <f t="shared" si="13"/>
        <v>0</v>
      </c>
      <c r="O59" s="142"/>
      <c r="P59" s="120">
        <f t="shared" si="14"/>
        <v>0</v>
      </c>
      <c r="Q59" s="37">
        <f t="shared" si="15"/>
        <v>0</v>
      </c>
      <c r="R59" s="1"/>
      <c r="S59" s="265"/>
      <c r="T59" s="9">
        <f t="shared" si="16"/>
        <v>0</v>
      </c>
      <c r="U59" s="9"/>
      <c r="V59" s="126"/>
      <c r="W59" s="125"/>
      <c r="X59" s="9">
        <f t="shared" si="17"/>
        <v>0</v>
      </c>
      <c r="Y59" s="9"/>
      <c r="Z59" s="126"/>
      <c r="AA59" s="125"/>
      <c r="AB59" s="9">
        <f t="shared" si="18"/>
        <v>0</v>
      </c>
      <c r="AC59" s="9"/>
      <c r="AD59" s="126"/>
      <c r="AE59" s="125"/>
      <c r="AF59" s="9">
        <f t="shared" si="19"/>
        <v>0</v>
      </c>
      <c r="AG59" s="9"/>
      <c r="AH59" s="266"/>
      <c r="AI59" s="8"/>
      <c r="AO59" s="8"/>
      <c r="AX59" s="29"/>
      <c r="AY59" s="32"/>
      <c r="AZ59" s="32"/>
      <c r="BA59" s="31"/>
      <c r="BB59" s="33"/>
      <c r="BC59" s="28"/>
      <c r="BD59" s="28"/>
      <c r="BE59" s="28"/>
      <c r="BF59" s="28"/>
      <c r="BG59" s="28"/>
      <c r="BH59" s="28"/>
      <c r="BI59" s="28"/>
      <c r="BJ59" s="28"/>
      <c r="BK59" s="28"/>
      <c r="BL59" s="28"/>
      <c r="BM59" s="28"/>
    </row>
    <row r="60" spans="2:65" ht="21" thickTop="1" thickBot="1">
      <c r="B60" s="71"/>
      <c r="C60" s="22" t="s">
        <v>68</v>
      </c>
      <c r="D60" s="35">
        <v>0.4</v>
      </c>
      <c r="E60" s="23">
        <v>1</v>
      </c>
      <c r="F60" s="141"/>
      <c r="G60" s="120">
        <f>SUM('Beräkning kvarter 1-2'!E60*F60)</f>
        <v>0</v>
      </c>
      <c r="H60" s="21">
        <f>SUM('Beräkning kvarter 1-2'!D60*G60)</f>
        <v>0</v>
      </c>
      <c r="I60" s="141"/>
      <c r="J60" s="120">
        <f>SUM('Beräkning kvarter 1-2'!E60*(I60))</f>
        <v>0</v>
      </c>
      <c r="K60" s="25">
        <f>'Beräkning kvarter 1-2'!D60*J60</f>
        <v>0</v>
      </c>
      <c r="L60" s="141"/>
      <c r="M60" s="120">
        <f t="shared" si="12"/>
        <v>0</v>
      </c>
      <c r="N60" s="21">
        <f t="shared" si="13"/>
        <v>0</v>
      </c>
      <c r="O60" s="141"/>
      <c r="P60" s="120">
        <f t="shared" si="14"/>
        <v>0</v>
      </c>
      <c r="Q60" s="25">
        <f t="shared" si="15"/>
        <v>0</v>
      </c>
      <c r="R60" s="1"/>
      <c r="S60" s="265"/>
      <c r="T60" s="9">
        <f t="shared" si="16"/>
        <v>0</v>
      </c>
      <c r="U60" s="9"/>
      <c r="V60" s="126"/>
      <c r="W60" s="125"/>
      <c r="X60" s="9">
        <f t="shared" si="17"/>
        <v>0</v>
      </c>
      <c r="Y60" s="9"/>
      <c r="Z60" s="126"/>
      <c r="AA60" s="125"/>
      <c r="AB60" s="9">
        <f t="shared" si="18"/>
        <v>0</v>
      </c>
      <c r="AC60" s="9"/>
      <c r="AD60" s="126"/>
      <c r="AE60" s="125"/>
      <c r="AF60" s="9">
        <f t="shared" si="19"/>
        <v>0</v>
      </c>
      <c r="AG60" s="9"/>
      <c r="AH60" s="266"/>
      <c r="AI60" s="8"/>
      <c r="AO60" s="8"/>
      <c r="AX60" s="29"/>
      <c r="AY60" s="32"/>
      <c r="AZ60" s="32"/>
      <c r="BA60" s="31"/>
      <c r="BB60" s="33"/>
      <c r="BC60" s="28"/>
      <c r="BD60" s="28"/>
      <c r="BE60" s="28"/>
      <c r="BF60" s="28"/>
      <c r="BG60" s="28"/>
      <c r="BH60" s="28"/>
      <c r="BI60" s="28"/>
      <c r="BJ60" s="28"/>
      <c r="BK60" s="28"/>
      <c r="BL60" s="28"/>
      <c r="BM60" s="28"/>
    </row>
    <row r="61" spans="2:65" ht="21" thickTop="1" thickBot="1">
      <c r="B61" s="71"/>
      <c r="C61" s="22" t="s">
        <v>69</v>
      </c>
      <c r="D61" s="74">
        <v>0.05</v>
      </c>
      <c r="E61" s="23">
        <v>1</v>
      </c>
      <c r="F61" s="63"/>
      <c r="G61" s="120">
        <f>SUM('Beräkning kvarter 1-2'!E61*F61)</f>
        <v>0</v>
      </c>
      <c r="H61" s="21">
        <f>SUM('Beräkning kvarter 1-2'!D61*G61)</f>
        <v>0</v>
      </c>
      <c r="I61" s="63"/>
      <c r="J61" s="120">
        <f>SUM('Beräkning kvarter 1-2'!E61*(I61))</f>
        <v>0</v>
      </c>
      <c r="K61" s="25">
        <f>'Beräkning kvarter 1-2'!D61*J61</f>
        <v>0</v>
      </c>
      <c r="L61" s="63"/>
      <c r="M61" s="120">
        <f t="shared" si="12"/>
        <v>0</v>
      </c>
      <c r="N61" s="21">
        <f t="shared" si="13"/>
        <v>0</v>
      </c>
      <c r="O61" s="63"/>
      <c r="P61" s="120">
        <f t="shared" si="14"/>
        <v>0</v>
      </c>
      <c r="Q61" s="25">
        <f t="shared" si="15"/>
        <v>0</v>
      </c>
      <c r="R61" s="1"/>
      <c r="S61" s="265"/>
      <c r="T61" s="9">
        <f t="shared" si="16"/>
        <v>0</v>
      </c>
      <c r="U61" s="9"/>
      <c r="V61" s="126"/>
      <c r="W61" s="125"/>
      <c r="X61" s="9">
        <f t="shared" si="17"/>
        <v>0</v>
      </c>
      <c r="Y61" s="9"/>
      <c r="Z61" s="126"/>
      <c r="AA61" s="125"/>
      <c r="AB61" s="9">
        <f t="shared" si="18"/>
        <v>0</v>
      </c>
      <c r="AC61" s="9"/>
      <c r="AD61" s="126"/>
      <c r="AE61" s="125"/>
      <c r="AF61" s="9">
        <f t="shared" si="19"/>
        <v>0</v>
      </c>
      <c r="AG61" s="9"/>
      <c r="AH61" s="266"/>
      <c r="AI61" s="8"/>
      <c r="AO61" s="8"/>
      <c r="AP61" s="8"/>
      <c r="AQ61" s="8"/>
      <c r="AR61" s="8"/>
      <c r="AS61" s="8"/>
      <c r="AT61" s="8"/>
      <c r="AX61" s="39"/>
      <c r="AY61" s="32"/>
      <c r="AZ61" s="32"/>
      <c r="BA61" s="31"/>
      <c r="BB61" s="33"/>
      <c r="BC61" s="28"/>
      <c r="BD61" s="28"/>
      <c r="BE61" s="28"/>
      <c r="BF61" s="28"/>
      <c r="BG61" s="28"/>
      <c r="BH61" s="28"/>
      <c r="BI61" s="28"/>
      <c r="BJ61" s="28"/>
      <c r="BK61" s="28"/>
      <c r="BL61" s="28"/>
      <c r="BM61" s="28"/>
    </row>
    <row r="62" spans="2:65" ht="21" thickTop="1" thickBot="1">
      <c r="B62" s="71"/>
      <c r="C62" s="42" t="s">
        <v>70</v>
      </c>
      <c r="D62" s="217">
        <v>0.01</v>
      </c>
      <c r="E62" s="44">
        <v>1</v>
      </c>
      <c r="F62" s="69"/>
      <c r="G62" s="211">
        <f>SUM('Beräkning kvarter 1-2'!E62*F62)</f>
        <v>0</v>
      </c>
      <c r="H62" s="212">
        <f>SUM('Beräkning kvarter 1-2'!D62*G62)</f>
        <v>0</v>
      </c>
      <c r="I62" s="69"/>
      <c r="J62" s="211">
        <f>SUM('Beräkning kvarter 1-2'!E62*(I62))</f>
        <v>0</v>
      </c>
      <c r="K62" s="46">
        <f>'Beräkning kvarter 1-2'!D62*J62</f>
        <v>0</v>
      </c>
      <c r="L62" s="69"/>
      <c r="M62" s="211">
        <f t="shared" si="12"/>
        <v>0</v>
      </c>
      <c r="N62" s="212">
        <f t="shared" si="13"/>
        <v>0</v>
      </c>
      <c r="O62" s="69"/>
      <c r="P62" s="211">
        <f t="shared" si="14"/>
        <v>0</v>
      </c>
      <c r="Q62" s="46">
        <f t="shared" si="15"/>
        <v>0</v>
      </c>
      <c r="R62" s="1"/>
      <c r="S62" s="265"/>
      <c r="T62" s="9">
        <f t="shared" si="16"/>
        <v>0</v>
      </c>
      <c r="U62" s="9"/>
      <c r="V62" s="130"/>
      <c r="W62" s="125"/>
      <c r="X62" s="9">
        <f t="shared" si="17"/>
        <v>0</v>
      </c>
      <c r="Y62" s="9"/>
      <c r="Z62" s="130"/>
      <c r="AA62" s="125"/>
      <c r="AB62" s="9">
        <f t="shared" si="18"/>
        <v>0</v>
      </c>
      <c r="AC62" s="9"/>
      <c r="AD62" s="130"/>
      <c r="AE62" s="125"/>
      <c r="AF62" s="9">
        <f t="shared" si="19"/>
        <v>0</v>
      </c>
      <c r="AG62" s="9"/>
      <c r="AH62" s="270"/>
      <c r="AI62" s="8"/>
      <c r="AO62" s="8"/>
      <c r="AY62" s="28"/>
      <c r="AZ62" s="28"/>
      <c r="BA62" s="28"/>
      <c r="BB62" s="33"/>
      <c r="BC62" s="28"/>
      <c r="BD62" s="28"/>
      <c r="BE62" s="28"/>
      <c r="BF62" s="28"/>
      <c r="BG62" s="28"/>
      <c r="BH62" s="28"/>
      <c r="BI62" s="28"/>
      <c r="BJ62" s="28"/>
      <c r="BK62" s="28"/>
      <c r="BL62" s="28"/>
      <c r="BM62" s="28"/>
    </row>
    <row r="63" spans="2:65" ht="31.5" thickBot="1">
      <c r="B63" s="16"/>
      <c r="C63" s="75" t="s">
        <v>71</v>
      </c>
      <c r="D63" s="55"/>
      <c r="E63" s="55"/>
      <c r="F63" s="185"/>
      <c r="G63" s="186"/>
      <c r="H63" s="188">
        <f>SUM(H47:H62)</f>
        <v>0</v>
      </c>
      <c r="I63" s="185"/>
      <c r="J63" s="186"/>
      <c r="K63" s="188">
        <f>SUM(K47:K62)</f>
        <v>0</v>
      </c>
      <c r="L63" s="185"/>
      <c r="M63" s="186"/>
      <c r="N63" s="188">
        <f>SUM(N47:N62)</f>
        <v>0</v>
      </c>
      <c r="O63" s="185"/>
      <c r="P63" s="186"/>
      <c r="Q63" s="188">
        <f>SUM(Q47:Q62)</f>
        <v>0</v>
      </c>
      <c r="R63" s="1"/>
      <c r="S63" s="265"/>
      <c r="T63" s="9"/>
      <c r="U63" s="9"/>
      <c r="V63" s="126"/>
      <c r="W63" s="125"/>
      <c r="X63" s="9"/>
      <c r="Y63" s="9"/>
      <c r="Z63" s="126"/>
      <c r="AA63" s="125"/>
      <c r="AB63" s="9"/>
      <c r="AC63" s="9"/>
      <c r="AD63" s="126"/>
      <c r="AE63" s="125"/>
      <c r="AF63" s="9"/>
      <c r="AG63" s="9"/>
      <c r="AH63" s="266"/>
      <c r="AI63" s="8"/>
      <c r="AO63" s="8"/>
      <c r="AY63" s="28"/>
      <c r="AZ63" s="28"/>
      <c r="BA63" s="28"/>
      <c r="BB63" s="28"/>
      <c r="BC63" s="28"/>
      <c r="BD63" s="28"/>
      <c r="BE63" s="28"/>
      <c r="BF63" s="28"/>
      <c r="BG63" s="28"/>
      <c r="BH63" s="28"/>
      <c r="BI63" s="28"/>
      <c r="BJ63" s="28"/>
      <c r="BK63" s="28"/>
      <c r="BL63" s="28"/>
      <c r="BM63" s="28"/>
    </row>
    <row r="64" spans="2:65" ht="20.25" thickBot="1">
      <c r="B64" s="76"/>
      <c r="C64" s="58" t="s">
        <v>72</v>
      </c>
      <c r="D64" s="77">
        <v>0.3</v>
      </c>
      <c r="E64" s="224">
        <v>25</v>
      </c>
      <c r="F64" s="220"/>
      <c r="G64" s="215">
        <f>SUM('Beräkning kvarter 1-2'!E64*F64)</f>
        <v>0</v>
      </c>
      <c r="H64" s="62">
        <f>SUM('Beräkning kvarter 1-2'!D64*G64)</f>
        <v>0</v>
      </c>
      <c r="I64" s="220"/>
      <c r="J64" s="215">
        <f>SUM('Beräkning kvarter 1-2'!E64*(I64))</f>
        <v>0</v>
      </c>
      <c r="K64" s="78">
        <f>'Beräkning kvarter 1-2'!D64*J64</f>
        <v>0</v>
      </c>
      <c r="L64" s="220"/>
      <c r="M64" s="215">
        <f t="shared" ref="M64:M69" si="20">SUM(E64*L64)</f>
        <v>0</v>
      </c>
      <c r="N64" s="62">
        <f t="shared" ref="N64:N69" si="21">SUM(D64*M64)</f>
        <v>0</v>
      </c>
      <c r="O64" s="220"/>
      <c r="P64" s="215">
        <f t="shared" ref="P64:P69" si="22">SUM(E64*(O64))</f>
        <v>0</v>
      </c>
      <c r="Q64" s="78">
        <f t="shared" ref="Q64:Q69" si="23">D64*P64</f>
        <v>0</v>
      </c>
      <c r="R64" s="1"/>
      <c r="S64" s="265"/>
      <c r="T64" s="9"/>
      <c r="U64" s="9">
        <f>IF(F64&gt;0,1,0)</f>
        <v>0</v>
      </c>
      <c r="V64" s="126"/>
      <c r="W64" s="125"/>
      <c r="X64" s="9"/>
      <c r="Y64" s="9">
        <f>IF(J64&gt;0,1,0)</f>
        <v>0</v>
      </c>
      <c r="Z64" s="126"/>
      <c r="AA64" s="125"/>
      <c r="AB64" s="9"/>
      <c r="AC64" s="9">
        <f>IF(N64&gt;0,1,0)</f>
        <v>0</v>
      </c>
      <c r="AD64" s="126"/>
      <c r="AE64" s="125"/>
      <c r="AF64" s="9"/>
      <c r="AG64" s="9">
        <f>IF(P64&gt;0,1,0)</f>
        <v>0</v>
      </c>
      <c r="AH64" s="266"/>
      <c r="AI64" s="8"/>
      <c r="AO64" s="8"/>
      <c r="AY64" s="28"/>
      <c r="AZ64" s="28"/>
      <c r="BA64" s="28"/>
      <c r="BB64" s="28"/>
      <c r="BC64" s="28"/>
      <c r="BD64" s="28"/>
      <c r="BE64" s="28"/>
      <c r="BF64" s="28"/>
      <c r="BG64" s="28"/>
      <c r="BH64" s="28"/>
      <c r="BI64" s="28"/>
      <c r="BJ64" s="28"/>
      <c r="BK64" s="28"/>
      <c r="BL64" s="28"/>
      <c r="BM64" s="28"/>
    </row>
    <row r="65" spans="2:65" ht="21" thickTop="1" thickBot="1">
      <c r="B65" s="76"/>
      <c r="C65" s="22" t="s">
        <v>73</v>
      </c>
      <c r="D65" s="35">
        <v>0.4</v>
      </c>
      <c r="E65" s="23">
        <v>1</v>
      </c>
      <c r="F65" s="136"/>
      <c r="G65" s="120">
        <f>SUM('Beräkning kvarter 1-2'!E65*F65)</f>
        <v>0</v>
      </c>
      <c r="H65" s="21">
        <f>SUM('Beräkning kvarter 1-2'!D65*G65)</f>
        <v>0</v>
      </c>
      <c r="I65" s="136"/>
      <c r="J65" s="120">
        <f>SUM('Beräkning kvarter 1-2'!E65*(I65))</f>
        <v>0</v>
      </c>
      <c r="K65" s="25">
        <f>'Beräkning kvarter 1-2'!D65*J65</f>
        <v>0</v>
      </c>
      <c r="L65" s="136"/>
      <c r="M65" s="120">
        <f t="shared" si="20"/>
        <v>0</v>
      </c>
      <c r="N65" s="21">
        <f t="shared" si="21"/>
        <v>0</v>
      </c>
      <c r="O65" s="136"/>
      <c r="P65" s="120">
        <f t="shared" si="22"/>
        <v>0</v>
      </c>
      <c r="Q65" s="25">
        <f t="shared" si="23"/>
        <v>0</v>
      </c>
      <c r="R65" s="1"/>
      <c r="S65" s="265"/>
      <c r="T65" s="9"/>
      <c r="U65" s="9">
        <f t="shared" ref="U65:U69" si="24">IF(F65&gt;0,1,0)</f>
        <v>0</v>
      </c>
      <c r="V65" s="126"/>
      <c r="W65" s="125"/>
      <c r="X65" s="9"/>
      <c r="Y65" s="9">
        <f t="shared" ref="Y65:Y69" si="25">IF(J65&gt;0,1,0)</f>
        <v>0</v>
      </c>
      <c r="Z65" s="126"/>
      <c r="AA65" s="125"/>
      <c r="AB65" s="9"/>
      <c r="AC65" s="9">
        <f t="shared" ref="AC65:AC69" si="26">IF(N65&gt;0,1,0)</f>
        <v>0</v>
      </c>
      <c r="AD65" s="126"/>
      <c r="AE65" s="125"/>
      <c r="AF65" s="9"/>
      <c r="AG65" s="9">
        <f t="shared" ref="AG65:AG69" si="27">IF(P65&gt;0,1,0)</f>
        <v>0</v>
      </c>
      <c r="AH65" s="266"/>
      <c r="AI65" s="8"/>
      <c r="AO65" s="8"/>
      <c r="AY65" s="28"/>
      <c r="AZ65" s="28"/>
      <c r="BA65" s="28"/>
      <c r="BB65" s="28"/>
      <c r="BC65" s="28"/>
      <c r="BD65" s="28"/>
      <c r="BE65" s="28"/>
      <c r="BF65" s="28"/>
      <c r="BG65" s="28"/>
      <c r="BH65" s="28"/>
      <c r="BI65" s="28"/>
      <c r="BJ65" s="28"/>
      <c r="BK65" s="28"/>
      <c r="BL65" s="28"/>
      <c r="BM65" s="28"/>
    </row>
    <row r="66" spans="2:65" ht="21" thickTop="1" thickBot="1">
      <c r="B66" s="76"/>
      <c r="C66" s="22" t="s">
        <v>74</v>
      </c>
      <c r="D66" s="38">
        <v>0.05</v>
      </c>
      <c r="E66" s="23">
        <v>1</v>
      </c>
      <c r="F66" s="218"/>
      <c r="G66" s="120">
        <f>SUM('Beräkning kvarter 1-2'!E66*F66)</f>
        <v>0</v>
      </c>
      <c r="H66" s="21">
        <f>SUM('Beräkning kvarter 1-2'!D66*G66)</f>
        <v>0</v>
      </c>
      <c r="I66" s="218"/>
      <c r="J66" s="120">
        <f>SUM('Beräkning kvarter 1-2'!E66*(I66))</f>
        <v>0</v>
      </c>
      <c r="K66" s="25">
        <f>'Beräkning kvarter 1-2'!D66*J66</f>
        <v>0</v>
      </c>
      <c r="L66" s="218"/>
      <c r="M66" s="120">
        <f t="shared" si="20"/>
        <v>0</v>
      </c>
      <c r="N66" s="21">
        <f t="shared" si="21"/>
        <v>0</v>
      </c>
      <c r="O66" s="218"/>
      <c r="P66" s="120">
        <f t="shared" si="22"/>
        <v>0</v>
      </c>
      <c r="Q66" s="25">
        <f t="shared" si="23"/>
        <v>0</v>
      </c>
      <c r="R66" s="1"/>
      <c r="S66" s="265"/>
      <c r="T66" s="9"/>
      <c r="U66" s="9">
        <f t="shared" si="24"/>
        <v>0</v>
      </c>
      <c r="V66" s="126"/>
      <c r="W66" s="125"/>
      <c r="X66" s="9"/>
      <c r="Y66" s="9">
        <f t="shared" si="25"/>
        <v>0</v>
      </c>
      <c r="Z66" s="126"/>
      <c r="AA66" s="125"/>
      <c r="AB66" s="9"/>
      <c r="AC66" s="9">
        <f t="shared" si="26"/>
        <v>0</v>
      </c>
      <c r="AD66" s="126"/>
      <c r="AE66" s="125"/>
      <c r="AF66" s="9"/>
      <c r="AG66" s="9">
        <f t="shared" si="27"/>
        <v>0</v>
      </c>
      <c r="AH66" s="266"/>
      <c r="AI66" s="8"/>
      <c r="AO66" s="8"/>
      <c r="AY66" s="28"/>
      <c r="AZ66" s="28"/>
      <c r="BA66" s="28"/>
      <c r="BB66" s="28"/>
      <c r="BC66" s="28"/>
      <c r="BD66" s="28"/>
      <c r="BE66" s="28"/>
      <c r="BF66" s="28"/>
      <c r="BG66" s="28"/>
      <c r="BH66" s="28"/>
      <c r="BI66" s="28"/>
      <c r="BJ66" s="28"/>
      <c r="BK66" s="28"/>
      <c r="BL66" s="28"/>
      <c r="BM66" s="28"/>
    </row>
    <row r="67" spans="2:65" ht="21" thickTop="1" thickBot="1">
      <c r="B67" s="76"/>
      <c r="C67" s="22" t="s">
        <v>75</v>
      </c>
      <c r="D67" s="38">
        <v>0.4</v>
      </c>
      <c r="E67" s="23">
        <v>1</v>
      </c>
      <c r="F67" s="137"/>
      <c r="G67" s="120">
        <f>SUM('Beräkning kvarter 1-2'!E67*F67)</f>
        <v>0</v>
      </c>
      <c r="H67" s="21">
        <f>SUM('Beräkning kvarter 1-2'!D67*G67)</f>
        <v>0</v>
      </c>
      <c r="I67" s="137"/>
      <c r="J67" s="120">
        <f>SUM('Beräkning kvarter 1-2'!E67*(I67))</f>
        <v>0</v>
      </c>
      <c r="K67" s="25">
        <f>'Beräkning kvarter 1-2'!D67*J67</f>
        <v>0</v>
      </c>
      <c r="L67" s="137"/>
      <c r="M67" s="120">
        <f t="shared" si="20"/>
        <v>0</v>
      </c>
      <c r="N67" s="21">
        <f t="shared" si="21"/>
        <v>0</v>
      </c>
      <c r="O67" s="137"/>
      <c r="P67" s="120">
        <f t="shared" si="22"/>
        <v>0</v>
      </c>
      <c r="Q67" s="25">
        <f t="shared" si="23"/>
        <v>0</v>
      </c>
      <c r="R67" s="1"/>
      <c r="S67" s="265"/>
      <c r="T67" s="9"/>
      <c r="U67" s="9">
        <f t="shared" si="24"/>
        <v>0</v>
      </c>
      <c r="V67" s="126"/>
      <c r="W67" s="125"/>
      <c r="X67" s="9"/>
      <c r="Y67" s="9">
        <f t="shared" si="25"/>
        <v>0</v>
      </c>
      <c r="Z67" s="126"/>
      <c r="AA67" s="125"/>
      <c r="AB67" s="9"/>
      <c r="AC67" s="9">
        <f t="shared" si="26"/>
        <v>0</v>
      </c>
      <c r="AD67" s="126"/>
      <c r="AE67" s="125"/>
      <c r="AF67" s="9"/>
      <c r="AG67" s="9">
        <f t="shared" si="27"/>
        <v>0</v>
      </c>
      <c r="AH67" s="266"/>
      <c r="AI67" s="8"/>
      <c r="AO67" s="8"/>
      <c r="AP67" s="8"/>
      <c r="AQ67" s="8"/>
      <c r="AR67" s="8"/>
      <c r="AS67" s="8"/>
      <c r="AT67" s="8"/>
      <c r="AY67" s="28"/>
      <c r="AZ67" s="28"/>
      <c r="BA67" s="28"/>
      <c r="BB67" s="28"/>
      <c r="BC67" s="28"/>
      <c r="BD67" s="28"/>
      <c r="BE67" s="28"/>
      <c r="BF67" s="28"/>
      <c r="BG67" s="28"/>
      <c r="BH67" s="28"/>
      <c r="BI67" s="28"/>
      <c r="BJ67" s="28"/>
      <c r="BK67" s="28"/>
      <c r="BL67" s="28"/>
      <c r="BM67" s="28"/>
    </row>
    <row r="68" spans="2:65" ht="21" thickTop="1" thickBot="1">
      <c r="B68" s="76"/>
      <c r="C68" s="22" t="s">
        <v>76</v>
      </c>
      <c r="D68" s="38">
        <v>0.05</v>
      </c>
      <c r="E68" s="23">
        <v>1</v>
      </c>
      <c r="F68" s="136"/>
      <c r="G68" s="120">
        <f>SUM('Beräkning kvarter 1-2'!E68*F68)</f>
        <v>0</v>
      </c>
      <c r="H68" s="21">
        <f>SUM('Beräkning kvarter 1-2'!D68*G68)</f>
        <v>0</v>
      </c>
      <c r="I68" s="136"/>
      <c r="J68" s="120">
        <f>SUM('Beräkning kvarter 1-2'!E68*(I68))</f>
        <v>0</v>
      </c>
      <c r="K68" s="25">
        <f>'Beräkning kvarter 1-2'!D68*J68</f>
        <v>0</v>
      </c>
      <c r="L68" s="136"/>
      <c r="M68" s="120">
        <f t="shared" si="20"/>
        <v>0</v>
      </c>
      <c r="N68" s="21">
        <f t="shared" si="21"/>
        <v>0</v>
      </c>
      <c r="O68" s="136"/>
      <c r="P68" s="120">
        <f t="shared" si="22"/>
        <v>0</v>
      </c>
      <c r="Q68" s="25">
        <f t="shared" si="23"/>
        <v>0</v>
      </c>
      <c r="R68" s="1"/>
      <c r="S68" s="265"/>
      <c r="T68" s="9"/>
      <c r="U68" s="9">
        <f t="shared" si="24"/>
        <v>0</v>
      </c>
      <c r="V68" s="126"/>
      <c r="W68" s="125"/>
      <c r="X68" s="9"/>
      <c r="Y68" s="9">
        <f t="shared" si="25"/>
        <v>0</v>
      </c>
      <c r="Z68" s="126"/>
      <c r="AA68" s="125"/>
      <c r="AB68" s="9"/>
      <c r="AC68" s="9">
        <f t="shared" si="26"/>
        <v>0</v>
      </c>
      <c r="AD68" s="126"/>
      <c r="AE68" s="125"/>
      <c r="AF68" s="9"/>
      <c r="AG68" s="9">
        <f t="shared" si="27"/>
        <v>0</v>
      </c>
      <c r="AH68" s="266"/>
      <c r="AI68" s="8"/>
      <c r="AO68" s="8"/>
      <c r="AP68" s="8"/>
      <c r="AQ68" s="8"/>
      <c r="AR68" s="8"/>
      <c r="AS68" s="8"/>
      <c r="AT68" s="8"/>
    </row>
    <row r="69" spans="2:65" ht="21" thickTop="1" thickBot="1">
      <c r="B69" s="76"/>
      <c r="C69" s="42" t="s">
        <v>77</v>
      </c>
      <c r="D69" s="79">
        <v>0.3</v>
      </c>
      <c r="E69" s="225">
        <v>25</v>
      </c>
      <c r="F69" s="44"/>
      <c r="G69" s="211">
        <f>SUM('Beräkning kvarter 1-2'!E69*F69)</f>
        <v>0</v>
      </c>
      <c r="H69" s="212">
        <f>SUM('Beräkning kvarter 1-2'!D69*G69)</f>
        <v>0</v>
      </c>
      <c r="I69" s="44"/>
      <c r="J69" s="211">
        <f>SUM('Beräkning kvarter 1-2'!E69*(I69))</f>
        <v>0</v>
      </c>
      <c r="K69" s="67">
        <f>'Beräkning kvarter 1-2'!D69*J69</f>
        <v>0</v>
      </c>
      <c r="L69" s="44"/>
      <c r="M69" s="211">
        <f t="shared" si="20"/>
        <v>0</v>
      </c>
      <c r="N69" s="212">
        <f t="shared" si="21"/>
        <v>0</v>
      </c>
      <c r="O69" s="44"/>
      <c r="P69" s="211">
        <f t="shared" si="22"/>
        <v>0</v>
      </c>
      <c r="Q69" s="67">
        <f t="shared" si="23"/>
        <v>0</v>
      </c>
      <c r="R69" s="1"/>
      <c r="S69" s="265"/>
      <c r="T69" s="9"/>
      <c r="U69" s="9">
        <f t="shared" si="24"/>
        <v>0</v>
      </c>
      <c r="V69" s="126"/>
      <c r="W69" s="125"/>
      <c r="X69" s="9"/>
      <c r="Y69" s="9">
        <f t="shared" si="25"/>
        <v>0</v>
      </c>
      <c r="Z69" s="126"/>
      <c r="AA69" s="125"/>
      <c r="AB69" s="9"/>
      <c r="AC69" s="9">
        <f t="shared" si="26"/>
        <v>0</v>
      </c>
      <c r="AD69" s="126"/>
      <c r="AE69" s="125"/>
      <c r="AF69" s="9"/>
      <c r="AG69" s="9">
        <f t="shared" si="27"/>
        <v>0</v>
      </c>
      <c r="AH69" s="266"/>
      <c r="AI69" s="8"/>
      <c r="AO69" s="8"/>
    </row>
    <row r="70" spans="2:65" ht="31.5" thickBot="1">
      <c r="B70" s="16"/>
      <c r="C70" s="80" t="s">
        <v>78</v>
      </c>
      <c r="D70" s="55"/>
      <c r="E70" s="55"/>
      <c r="F70" s="185"/>
      <c r="G70" s="186"/>
      <c r="H70" s="188">
        <f>SUM(H64:H69)</f>
        <v>0</v>
      </c>
      <c r="I70" s="185"/>
      <c r="J70" s="186"/>
      <c r="K70" s="188">
        <f>SUM(K64:K69)</f>
        <v>0</v>
      </c>
      <c r="L70" s="185"/>
      <c r="M70" s="186"/>
      <c r="N70" s="188">
        <f>SUM(N64:N69)</f>
        <v>0</v>
      </c>
      <c r="O70" s="185"/>
      <c r="P70" s="186"/>
      <c r="Q70" s="188">
        <f>SUM(Q64:Q69)</f>
        <v>0</v>
      </c>
      <c r="R70" s="1"/>
      <c r="S70" s="265"/>
      <c r="T70" s="9"/>
      <c r="U70" s="9"/>
      <c r="V70" s="126"/>
      <c r="W70" s="125"/>
      <c r="X70" s="9"/>
      <c r="Y70" s="9"/>
      <c r="Z70" s="126"/>
      <c r="AA70" s="125"/>
      <c r="AB70" s="9"/>
      <c r="AC70" s="9"/>
      <c r="AD70" s="126"/>
      <c r="AE70" s="125"/>
      <c r="AF70" s="9"/>
      <c r="AG70" s="9"/>
      <c r="AH70" s="266"/>
      <c r="AI70" s="8"/>
      <c r="AO70" s="8"/>
    </row>
    <row r="71" spans="2:65" ht="20.25" thickBot="1">
      <c r="B71" s="81"/>
      <c r="C71" s="58" t="s">
        <v>79</v>
      </c>
      <c r="D71" s="77">
        <v>0.1</v>
      </c>
      <c r="E71" s="60">
        <v>25</v>
      </c>
      <c r="F71" s="60"/>
      <c r="G71" s="215">
        <f>SUM('Beräkning kvarter 1-2'!E71*F71)</f>
        <v>0</v>
      </c>
      <c r="H71" s="62">
        <f>SUM('Beräkning kvarter 1-2'!D71*G71)</f>
        <v>0</v>
      </c>
      <c r="I71" s="60"/>
      <c r="J71" s="215">
        <f>SUM('Beräkning kvarter 1-2'!E71*(I71))</f>
        <v>0</v>
      </c>
      <c r="K71" s="78">
        <f>'Beräkning kvarter 1-2'!D71*J71</f>
        <v>0</v>
      </c>
      <c r="L71" s="214"/>
      <c r="M71" s="215">
        <f>SUM(E71*L71)</f>
        <v>0</v>
      </c>
      <c r="N71" s="62">
        <f>SUM(D71*M71)</f>
        <v>0</v>
      </c>
      <c r="O71" s="214"/>
      <c r="P71" s="215">
        <f>SUM(E71*(O71))</f>
        <v>0</v>
      </c>
      <c r="Q71" s="78">
        <f>D71*P71</f>
        <v>0</v>
      </c>
      <c r="R71" s="1"/>
      <c r="S71" s="265"/>
      <c r="T71" s="9"/>
      <c r="U71" s="9"/>
      <c r="V71" s="9">
        <f>IF(F71&gt;0,1,0)</f>
        <v>0</v>
      </c>
      <c r="W71" s="125"/>
      <c r="X71" s="9"/>
      <c r="Y71" s="9"/>
      <c r="Z71" s="9">
        <f>IF(J71&gt;0,1,0)</f>
        <v>0</v>
      </c>
      <c r="AA71" s="125"/>
      <c r="AB71" s="9"/>
      <c r="AC71" s="9"/>
      <c r="AD71" s="9">
        <f>IF(N71&gt;0,1,0)</f>
        <v>0</v>
      </c>
      <c r="AE71" s="125"/>
      <c r="AF71" s="9"/>
      <c r="AG71" s="9"/>
      <c r="AH71" s="266">
        <f>IF(P71&gt;0,1,0)</f>
        <v>0</v>
      </c>
      <c r="AI71" s="8"/>
      <c r="AO71" s="8"/>
    </row>
    <row r="72" spans="2:65" ht="21" thickTop="1" thickBot="1">
      <c r="B72" s="81"/>
      <c r="C72" s="22" t="s">
        <v>80</v>
      </c>
      <c r="D72" s="38">
        <v>0.05</v>
      </c>
      <c r="E72" s="23">
        <v>1</v>
      </c>
      <c r="F72" s="68"/>
      <c r="G72" s="120">
        <f>SUM('Beräkning kvarter 1-2'!E72*F72)</f>
        <v>0</v>
      </c>
      <c r="H72" s="21">
        <f>SUM('Beräkning kvarter 1-2'!D72*G72)</f>
        <v>0</v>
      </c>
      <c r="I72" s="68"/>
      <c r="J72" s="120">
        <f>SUM('Beräkning kvarter 1-2'!E72*(I72))</f>
        <v>0</v>
      </c>
      <c r="K72" s="25">
        <f>'Beräkning kvarter 1-2'!D72*J72</f>
        <v>0</v>
      </c>
      <c r="L72" s="68"/>
      <c r="M72" s="120">
        <f>SUM(E72*L72)</f>
        <v>0</v>
      </c>
      <c r="N72" s="21">
        <f>SUM(D72*M72)</f>
        <v>0</v>
      </c>
      <c r="O72" s="68"/>
      <c r="P72" s="120">
        <f>SUM(E72*(O72))</f>
        <v>0</v>
      </c>
      <c r="Q72" s="25">
        <f>D72*P72</f>
        <v>0</v>
      </c>
      <c r="R72" s="1"/>
      <c r="S72" s="265"/>
      <c r="T72" s="9"/>
      <c r="U72" s="9"/>
      <c r="V72" s="9">
        <f t="shared" ref="V72:V74" si="28">IF(F72&gt;0,1,0)</f>
        <v>0</v>
      </c>
      <c r="W72" s="125"/>
      <c r="X72" s="9"/>
      <c r="Y72" s="9"/>
      <c r="Z72" s="9">
        <f t="shared" ref="Z72:Z74" si="29">IF(J72&gt;0,1,0)</f>
        <v>0</v>
      </c>
      <c r="AA72" s="125"/>
      <c r="AB72" s="9"/>
      <c r="AC72" s="9"/>
      <c r="AD72" s="9">
        <f t="shared" ref="AD72:AD74" si="30">IF(N72&gt;0,1,0)</f>
        <v>0</v>
      </c>
      <c r="AE72" s="125"/>
      <c r="AF72" s="9"/>
      <c r="AG72" s="9"/>
      <c r="AH72" s="266">
        <f t="shared" ref="AH72:AH74" si="31">IF(P72&gt;0,1,0)</f>
        <v>0</v>
      </c>
      <c r="AI72" s="8"/>
      <c r="AO72" s="8"/>
    </row>
    <row r="73" spans="2:65" ht="21" thickTop="1" thickBot="1">
      <c r="B73" s="81"/>
      <c r="C73" s="64" t="s">
        <v>81</v>
      </c>
      <c r="D73" s="38">
        <v>0.05</v>
      </c>
      <c r="E73" s="23">
        <v>1</v>
      </c>
      <c r="F73" s="68"/>
      <c r="G73" s="120">
        <f>SUM('Beräkning kvarter 1-2'!E73*F73)</f>
        <v>0</v>
      </c>
      <c r="H73" s="21">
        <f>SUM('Beräkning kvarter 1-2'!D73*G73)</f>
        <v>0</v>
      </c>
      <c r="I73" s="68"/>
      <c r="J73" s="120">
        <f>SUM(E73*I73)</f>
        <v>0</v>
      </c>
      <c r="K73" s="25">
        <f>'Beräkning kvarter 1-2'!D73*J73</f>
        <v>0</v>
      </c>
      <c r="L73" s="68"/>
      <c r="M73" s="120">
        <f>SUM(E73*L73)</f>
        <v>0</v>
      </c>
      <c r="N73" s="21">
        <f>SUM(D73*M73)</f>
        <v>0</v>
      </c>
      <c r="O73" s="68"/>
      <c r="P73" s="120">
        <f>SUM(E73*(O73))</f>
        <v>0</v>
      </c>
      <c r="Q73" s="25">
        <f>D73*P73</f>
        <v>0</v>
      </c>
      <c r="R73" s="1"/>
      <c r="S73" s="265"/>
      <c r="T73" s="9"/>
      <c r="U73" s="9"/>
      <c r="V73" s="9">
        <f t="shared" si="28"/>
        <v>0</v>
      </c>
      <c r="W73" s="125"/>
      <c r="X73" s="9"/>
      <c r="Y73" s="9"/>
      <c r="Z73" s="9">
        <f t="shared" si="29"/>
        <v>0</v>
      </c>
      <c r="AA73" s="125"/>
      <c r="AB73" s="9"/>
      <c r="AC73" s="9"/>
      <c r="AD73" s="9">
        <f t="shared" si="30"/>
        <v>0</v>
      </c>
      <c r="AE73" s="125"/>
      <c r="AF73" s="9"/>
      <c r="AG73" s="9"/>
      <c r="AH73" s="266">
        <f t="shared" si="31"/>
        <v>0</v>
      </c>
      <c r="AI73" s="8"/>
      <c r="AO73" s="8"/>
    </row>
    <row r="74" spans="2:65" ht="21" thickTop="1" thickBot="1">
      <c r="B74" s="81"/>
      <c r="C74" s="223" t="s">
        <v>82</v>
      </c>
      <c r="D74" s="65">
        <v>0.1</v>
      </c>
      <c r="E74" s="44">
        <v>1</v>
      </c>
      <c r="F74" s="213"/>
      <c r="G74" s="211">
        <f>SUM(E74*F74)</f>
        <v>0</v>
      </c>
      <c r="H74" s="212">
        <f>SUM('Beräkning kvarter 1-2'!D74*G74)</f>
        <v>0</v>
      </c>
      <c r="I74" s="213"/>
      <c r="J74" s="211">
        <f>SUM(E74*I74)</f>
        <v>0</v>
      </c>
      <c r="K74" s="46">
        <f>'Beräkning kvarter 1-2'!D74*J74</f>
        <v>0</v>
      </c>
      <c r="L74" s="213"/>
      <c r="M74" s="211">
        <f>SUM(E74*L74)</f>
        <v>0</v>
      </c>
      <c r="N74" s="212">
        <f>SUM(D74*M74)</f>
        <v>0</v>
      </c>
      <c r="O74" s="213"/>
      <c r="P74" s="211">
        <f>SUM(E74*(O74))</f>
        <v>0</v>
      </c>
      <c r="Q74" s="46">
        <f>D74*P74</f>
        <v>0</v>
      </c>
      <c r="R74" s="1"/>
      <c r="S74" s="271"/>
      <c r="T74" s="172"/>
      <c r="U74" s="172"/>
      <c r="V74" s="172">
        <f t="shared" si="28"/>
        <v>0</v>
      </c>
      <c r="W74" s="171"/>
      <c r="X74" s="172"/>
      <c r="Y74" s="172"/>
      <c r="Z74" s="172">
        <f t="shared" si="29"/>
        <v>0</v>
      </c>
      <c r="AA74" s="171"/>
      <c r="AB74" s="172"/>
      <c r="AC74" s="172"/>
      <c r="AD74" s="172">
        <f t="shared" si="30"/>
        <v>0</v>
      </c>
      <c r="AE74" s="171"/>
      <c r="AF74" s="172"/>
      <c r="AG74" s="172"/>
      <c r="AH74" s="272">
        <f t="shared" si="31"/>
        <v>0</v>
      </c>
      <c r="AI74" s="8"/>
      <c r="AO74" s="8"/>
    </row>
    <row r="75" spans="2:65" ht="24.75">
      <c r="B75" s="180"/>
      <c r="C75" s="39"/>
      <c r="D75" s="181"/>
      <c r="E75" s="48"/>
      <c r="F75" s="183"/>
      <c r="G75" s="184"/>
      <c r="H75" s="188">
        <f>SUM(H71:H74)</f>
        <v>0</v>
      </c>
      <c r="I75" s="183"/>
      <c r="J75" s="184"/>
      <c r="K75" s="188">
        <f>SUM(K71:K74)</f>
        <v>0</v>
      </c>
      <c r="L75" s="183"/>
      <c r="M75" s="184"/>
      <c r="N75" s="188">
        <f>SUM(N71:N74)</f>
        <v>0</v>
      </c>
      <c r="O75" s="183"/>
      <c r="P75" s="184"/>
      <c r="Q75" s="188">
        <f>SUM(Q71:Q74)</f>
        <v>0</v>
      </c>
      <c r="R75" s="1"/>
      <c r="S75" s="9"/>
      <c r="T75" s="9"/>
      <c r="U75" s="9"/>
      <c r="V75" s="9"/>
      <c r="W75" s="9"/>
      <c r="X75" s="9"/>
      <c r="Y75" s="9"/>
      <c r="Z75" s="9"/>
      <c r="AA75" s="9"/>
      <c r="AB75" s="9"/>
      <c r="AC75" s="9"/>
      <c r="AD75" s="9"/>
      <c r="AE75" s="9"/>
      <c r="AF75" s="9"/>
      <c r="AG75" s="9"/>
      <c r="AH75" s="9"/>
      <c r="AI75" s="8"/>
      <c r="AO75" s="8"/>
    </row>
    <row r="76" spans="2:65" ht="24.75">
      <c r="B76" s="180"/>
      <c r="C76" s="39"/>
      <c r="D76" s="181"/>
      <c r="E76" s="48"/>
      <c r="F76" s="183"/>
      <c r="G76" s="184"/>
      <c r="H76" s="182"/>
      <c r="I76" s="183"/>
      <c r="J76" s="184"/>
      <c r="K76" s="182"/>
      <c r="L76" s="189"/>
      <c r="M76" s="49"/>
      <c r="N76" s="50"/>
      <c r="O76" s="150"/>
      <c r="P76" s="49"/>
      <c r="Q76" s="50"/>
      <c r="R76" s="1"/>
      <c r="S76" s="9"/>
      <c r="T76" s="9"/>
      <c r="U76" s="9"/>
      <c r="V76" s="9"/>
      <c r="W76" s="9"/>
      <c r="X76" s="9"/>
      <c r="Y76" s="9"/>
      <c r="Z76" s="9"/>
      <c r="AA76" s="9"/>
      <c r="AB76" s="9"/>
      <c r="AC76" s="9"/>
      <c r="AD76" s="9"/>
      <c r="AE76" s="9"/>
      <c r="AF76" s="9"/>
      <c r="AG76" s="9"/>
      <c r="AH76" s="9"/>
      <c r="AI76" s="8"/>
      <c r="AO76" s="8"/>
    </row>
    <row r="77" spans="2:65" ht="27.75">
      <c r="B77" s="82"/>
      <c r="C77" s="83" t="s">
        <v>83</v>
      </c>
      <c r="D77" s="48"/>
      <c r="E77" s="48"/>
      <c r="F77" s="55"/>
      <c r="G77" s="55"/>
      <c r="H77" s="179">
        <f>SUM(H24,H46,H63,H70,H75)</f>
        <v>0</v>
      </c>
      <c r="I77" s="55"/>
      <c r="J77" s="55"/>
      <c r="K77" s="179">
        <f>SUM(K24,K46,K63,K70,K75)</f>
        <v>0</v>
      </c>
      <c r="L77" s="56"/>
      <c r="M77" s="56"/>
      <c r="N77" s="179">
        <f>SUM(N24,N46,N63,N70,N75)</f>
        <v>0</v>
      </c>
      <c r="O77" s="56"/>
      <c r="P77" s="56"/>
      <c r="Q77" s="179">
        <f>SUM(Q24,Q46,Q63,Q70,Q75)</f>
        <v>0</v>
      </c>
      <c r="R77" s="1"/>
      <c r="S77" s="9">
        <f t="shared" ref="S77:AH77" si="32">SUM(S6:S74)</f>
        <v>0</v>
      </c>
      <c r="T77" s="9">
        <f t="shared" si="32"/>
        <v>0</v>
      </c>
      <c r="U77" s="9">
        <f t="shared" si="32"/>
        <v>0</v>
      </c>
      <c r="V77" s="9">
        <f t="shared" si="32"/>
        <v>0</v>
      </c>
      <c r="W77" s="9">
        <f t="shared" si="32"/>
        <v>0</v>
      </c>
      <c r="X77" s="9">
        <f t="shared" si="32"/>
        <v>0</v>
      </c>
      <c r="Y77" s="9">
        <f t="shared" si="32"/>
        <v>0</v>
      </c>
      <c r="Z77" s="9">
        <f t="shared" si="32"/>
        <v>0</v>
      </c>
      <c r="AA77" s="9">
        <f t="shared" si="32"/>
        <v>0</v>
      </c>
      <c r="AB77" s="9">
        <f t="shared" si="32"/>
        <v>0</v>
      </c>
      <c r="AC77" s="9">
        <f t="shared" si="32"/>
        <v>0</v>
      </c>
      <c r="AD77" s="9">
        <f t="shared" si="32"/>
        <v>0</v>
      </c>
      <c r="AE77" s="9">
        <f t="shared" si="32"/>
        <v>0</v>
      </c>
      <c r="AF77" s="9">
        <f t="shared" si="32"/>
        <v>0</v>
      </c>
      <c r="AG77" s="9">
        <f t="shared" si="32"/>
        <v>0</v>
      </c>
      <c r="AH77" s="9">
        <f t="shared" si="32"/>
        <v>0</v>
      </c>
    </row>
    <row r="78" spans="2:65" ht="28.5" thickBot="1">
      <c r="B78" s="1"/>
      <c r="C78" s="83" t="s">
        <v>84</v>
      </c>
      <c r="D78" s="48"/>
      <c r="E78" s="48"/>
      <c r="F78" s="56"/>
      <c r="G78" s="56"/>
      <c r="H78" s="56">
        <v>0</v>
      </c>
      <c r="I78" s="191" t="s">
        <v>85</v>
      </c>
      <c r="J78" s="56"/>
      <c r="K78" s="56">
        <v>0</v>
      </c>
      <c r="L78" s="191" t="s">
        <v>85</v>
      </c>
      <c r="M78" s="192"/>
      <c r="N78" s="190">
        <v>0</v>
      </c>
      <c r="O78" s="191" t="s">
        <v>85</v>
      </c>
      <c r="P78" s="192"/>
      <c r="Q78" s="190">
        <v>0</v>
      </c>
      <c r="R78" s="191" t="s">
        <v>85</v>
      </c>
      <c r="S78" s="1"/>
      <c r="T78" s="1"/>
      <c r="U78" s="1"/>
      <c r="V78" s="1"/>
      <c r="W78" s="1"/>
      <c r="X78" s="1"/>
      <c r="Y78" s="1"/>
      <c r="Z78" s="1"/>
      <c r="AA78" s="1"/>
      <c r="AB78" s="1"/>
      <c r="AC78" s="1"/>
      <c r="AD78" s="1"/>
      <c r="AE78" s="1"/>
      <c r="AF78" s="1"/>
      <c r="AG78" s="1"/>
      <c r="AH78" s="1"/>
    </row>
    <row r="79" spans="2:65" ht="31.5" thickBot="1">
      <c r="B79" s="1"/>
      <c r="C79" s="256" t="s">
        <v>86</v>
      </c>
      <c r="D79" s="257" t="e">
        <f>SUM((H79+K79+N79+Q79)/4)</f>
        <v>#DIV/0!</v>
      </c>
      <c r="E79" s="247"/>
      <c r="F79" s="247"/>
      <c r="G79" s="247"/>
      <c r="H79" s="258" t="e">
        <f>SUM(H77/H78)</f>
        <v>#DIV/0!</v>
      </c>
      <c r="I79" s="247"/>
      <c r="J79" s="247"/>
      <c r="K79" s="258" t="e">
        <f>SUM(K77/K78)</f>
        <v>#DIV/0!</v>
      </c>
      <c r="L79" s="247"/>
      <c r="M79" s="247"/>
      <c r="N79" s="258" t="e">
        <f>SUM(N77/N78)</f>
        <v>#DIV/0!</v>
      </c>
      <c r="O79" s="247"/>
      <c r="P79" s="247"/>
      <c r="Q79" s="258" t="e">
        <f>SUM(Q77/Q78)</f>
        <v>#DIV/0!</v>
      </c>
      <c r="R79" s="1"/>
      <c r="S79" s="1" t="s">
        <v>87</v>
      </c>
      <c r="T79" s="1"/>
      <c r="U79" s="1"/>
      <c r="V79" s="1"/>
      <c r="W79" s="1" t="s">
        <v>87</v>
      </c>
      <c r="X79" s="1"/>
      <c r="Y79" s="1"/>
      <c r="Z79" s="1"/>
      <c r="AA79" s="1" t="s">
        <v>87</v>
      </c>
      <c r="AB79" s="1"/>
      <c r="AC79" s="1"/>
      <c r="AD79" s="1"/>
      <c r="AE79" s="1" t="s">
        <v>87</v>
      </c>
      <c r="AF79" s="1"/>
      <c r="AG79" s="1"/>
      <c r="AH79" s="1"/>
    </row>
    <row r="80" spans="2:65" ht="19.5">
      <c r="B80" s="1"/>
      <c r="C80" s="254" t="s">
        <v>88</v>
      </c>
      <c r="F80" s="181" t="s">
        <v>89</v>
      </c>
      <c r="G80" s="181" t="s">
        <v>90</v>
      </c>
      <c r="H80" s="181" t="s">
        <v>91</v>
      </c>
      <c r="I80" s="181" t="s">
        <v>89</v>
      </c>
      <c r="J80" s="181" t="s">
        <v>90</v>
      </c>
      <c r="K80" s="181" t="s">
        <v>91</v>
      </c>
      <c r="L80" s="181" t="s">
        <v>89</v>
      </c>
      <c r="M80" s="181" t="s">
        <v>90</v>
      </c>
      <c r="N80" s="181" t="s">
        <v>91</v>
      </c>
      <c r="O80" s="181" t="s">
        <v>89</v>
      </c>
      <c r="P80" s="181" t="s">
        <v>90</v>
      </c>
      <c r="Q80" s="255" t="s">
        <v>91</v>
      </c>
      <c r="R80" s="1"/>
      <c r="S80" s="1"/>
      <c r="T80" s="1"/>
      <c r="U80" s="1"/>
      <c r="V80" s="1"/>
      <c r="W80" s="1"/>
      <c r="X80" s="1"/>
      <c r="Y80" s="1"/>
      <c r="Z80" s="1"/>
      <c r="AA80" s="1"/>
      <c r="AB80" s="1"/>
      <c r="AC80" s="1"/>
      <c r="AD80" s="1"/>
      <c r="AE80" s="1"/>
      <c r="AF80" s="1"/>
      <c r="AG80" s="1"/>
      <c r="AH80" s="1"/>
    </row>
    <row r="81" spans="2:34" ht="17.25" customHeight="1">
      <c r="B81" s="1"/>
      <c r="C81" s="87" t="s">
        <v>92</v>
      </c>
      <c r="D81" s="248"/>
      <c r="F81" s="249">
        <f>S77</f>
        <v>0</v>
      </c>
      <c r="G81" s="249">
        <v>19</v>
      </c>
      <c r="H81" s="88">
        <f>F81/G81</f>
        <v>0</v>
      </c>
      <c r="I81" s="249">
        <f>W77</f>
        <v>0</v>
      </c>
      <c r="J81" s="249">
        <v>19</v>
      </c>
      <c r="K81" s="88">
        <f>I81/J81</f>
        <v>0</v>
      </c>
      <c r="L81" s="249">
        <f>AA77</f>
        <v>0</v>
      </c>
      <c r="M81" s="249">
        <v>19</v>
      </c>
      <c r="N81" s="88">
        <f>L81/M81</f>
        <v>0</v>
      </c>
      <c r="O81" s="249">
        <f>AE77</f>
        <v>0</v>
      </c>
      <c r="P81" s="249">
        <v>19</v>
      </c>
      <c r="Q81" s="170">
        <f>O81/P81</f>
        <v>0</v>
      </c>
      <c r="R81" s="1"/>
      <c r="S81" s="1"/>
      <c r="T81" s="1"/>
      <c r="U81" s="1"/>
      <c r="V81" s="1"/>
      <c r="W81" s="1"/>
      <c r="X81" s="1"/>
      <c r="Y81" s="1"/>
      <c r="Z81" s="1"/>
      <c r="AA81" s="1"/>
      <c r="AB81" s="1"/>
      <c r="AC81" s="1"/>
      <c r="AD81" s="1"/>
      <c r="AE81" s="1"/>
      <c r="AF81" s="1"/>
      <c r="AG81" s="1"/>
      <c r="AH81" s="1"/>
    </row>
    <row r="82" spans="2:34" ht="19.5">
      <c r="B82" s="1"/>
      <c r="C82" s="89" t="s">
        <v>93</v>
      </c>
      <c r="D82" s="250"/>
      <c r="F82" s="251">
        <f>T77</f>
        <v>0</v>
      </c>
      <c r="G82" s="251">
        <v>15</v>
      </c>
      <c r="H82" s="88">
        <f>F82/G82</f>
        <v>0</v>
      </c>
      <c r="I82" s="251">
        <f>X77</f>
        <v>0</v>
      </c>
      <c r="J82" s="251">
        <v>15</v>
      </c>
      <c r="K82" s="88">
        <f>I82/J82</f>
        <v>0</v>
      </c>
      <c r="L82" s="251">
        <f>AB77</f>
        <v>0</v>
      </c>
      <c r="M82" s="251">
        <v>15</v>
      </c>
      <c r="N82" s="90">
        <f>L82/M82</f>
        <v>0</v>
      </c>
      <c r="O82" s="251">
        <f>AF77</f>
        <v>0</v>
      </c>
      <c r="P82" s="251">
        <v>15</v>
      </c>
      <c r="Q82" s="175">
        <f>O82/P82</f>
        <v>0</v>
      </c>
      <c r="R82" s="1"/>
      <c r="S82" s="1"/>
      <c r="T82" s="1"/>
      <c r="U82" s="1"/>
      <c r="V82" s="1"/>
      <c r="W82" s="1"/>
      <c r="X82" s="1"/>
      <c r="Y82" s="1"/>
      <c r="Z82" s="1"/>
      <c r="AA82" s="1"/>
      <c r="AB82" s="1"/>
      <c r="AC82" s="1"/>
      <c r="AD82" s="1"/>
      <c r="AE82" s="1"/>
      <c r="AF82" s="1"/>
      <c r="AG82" s="1"/>
      <c r="AH82" s="1"/>
    </row>
    <row r="83" spans="2:34" ht="19.5">
      <c r="B83" s="1"/>
      <c r="C83" s="91" t="s">
        <v>94</v>
      </c>
      <c r="D83" s="252"/>
      <c r="F83" s="253">
        <f>U77</f>
        <v>0</v>
      </c>
      <c r="G83" s="253">
        <v>6</v>
      </c>
      <c r="H83" s="88">
        <f>F83/G83</f>
        <v>0</v>
      </c>
      <c r="I83" s="253">
        <f>Y77</f>
        <v>0</v>
      </c>
      <c r="J83" s="253">
        <v>6</v>
      </c>
      <c r="K83" s="88">
        <f>I83/J83</f>
        <v>0</v>
      </c>
      <c r="L83" s="253">
        <f>AC77</f>
        <v>0</v>
      </c>
      <c r="M83" s="253">
        <v>6</v>
      </c>
      <c r="N83" s="92">
        <f>L83/M83</f>
        <v>0</v>
      </c>
      <c r="O83" s="253">
        <f>AG77</f>
        <v>0</v>
      </c>
      <c r="P83" s="253">
        <v>6</v>
      </c>
      <c r="Q83" s="176">
        <f>O83/P83</f>
        <v>0</v>
      </c>
      <c r="R83" s="1"/>
      <c r="S83" s="1"/>
      <c r="T83" s="1"/>
      <c r="U83" s="1"/>
      <c r="V83" s="1"/>
      <c r="W83" s="1"/>
      <c r="X83" s="1"/>
      <c r="Y83" s="1"/>
      <c r="Z83" s="1"/>
      <c r="AA83" s="1"/>
      <c r="AB83" s="1"/>
      <c r="AC83" s="1"/>
      <c r="AD83" s="1"/>
      <c r="AE83" s="1"/>
      <c r="AF83" s="1"/>
      <c r="AG83" s="1"/>
      <c r="AH83" s="1"/>
    </row>
    <row r="84" spans="2:34" ht="20.25" thickBot="1">
      <c r="B84" s="1"/>
      <c r="C84" s="93" t="s">
        <v>95</v>
      </c>
      <c r="D84" s="94"/>
      <c r="E84" s="174"/>
      <c r="F84" s="95">
        <f>V77</f>
        <v>0</v>
      </c>
      <c r="G84" s="95">
        <v>4</v>
      </c>
      <c r="H84" s="168">
        <f>F84/G84</f>
        <v>0</v>
      </c>
      <c r="I84" s="95">
        <f>Z77</f>
        <v>0</v>
      </c>
      <c r="J84" s="95">
        <v>4</v>
      </c>
      <c r="K84" s="168">
        <f>I84/J84</f>
        <v>0</v>
      </c>
      <c r="L84" s="95">
        <f>AD77</f>
        <v>0</v>
      </c>
      <c r="M84" s="95">
        <v>4</v>
      </c>
      <c r="N84" s="96">
        <f>L84/M84</f>
        <v>0</v>
      </c>
      <c r="O84" s="95">
        <f>AH77</f>
        <v>0</v>
      </c>
      <c r="P84" s="95">
        <v>4</v>
      </c>
      <c r="Q84" s="177">
        <f>O84/P84</f>
        <v>0</v>
      </c>
      <c r="R84" s="1"/>
      <c r="S84" s="1"/>
      <c r="T84" s="1"/>
      <c r="U84" s="1"/>
      <c r="V84" s="1"/>
      <c r="W84" s="1"/>
      <c r="X84" s="1"/>
      <c r="Y84" s="1"/>
      <c r="Z84" s="1"/>
      <c r="AA84" s="1"/>
      <c r="AB84" s="1"/>
      <c r="AC84" s="1"/>
      <c r="AD84" s="1"/>
      <c r="AE84" s="1"/>
      <c r="AF84" s="1"/>
      <c r="AG84" s="1"/>
      <c r="AH84" s="1"/>
    </row>
    <row r="85" spans="2:34" ht="15">
      <c r="C85" s="1"/>
      <c r="D85" s="1"/>
      <c r="E85" s="97"/>
      <c r="F85" s="97"/>
      <c r="G85" s="98"/>
      <c r="H85" s="98"/>
      <c r="I85" s="97"/>
      <c r="J85" s="98"/>
      <c r="K85" s="98"/>
      <c r="L85" s="97"/>
      <c r="M85" s="98"/>
      <c r="N85" s="98"/>
      <c r="O85" s="97"/>
      <c r="P85" s="98"/>
      <c r="Q85" s="98"/>
      <c r="R85" s="1"/>
    </row>
    <row r="86" spans="2:34" ht="19.5">
      <c r="C86" s="82"/>
      <c r="D86" s="99"/>
      <c r="E86" s="100"/>
      <c r="F86" s="100"/>
      <c r="G86" s="101"/>
      <c r="H86" s="102"/>
      <c r="I86" s="100"/>
      <c r="J86" s="101"/>
      <c r="K86" s="102"/>
      <c r="L86" s="100"/>
      <c r="M86" s="101"/>
      <c r="N86" s="102"/>
      <c r="O86" s="100"/>
      <c r="P86" s="101"/>
      <c r="Q86" s="102"/>
      <c r="R86" s="1"/>
    </row>
    <row r="87" spans="2:34" ht="15">
      <c r="E87" s="103"/>
      <c r="F87" s="103"/>
      <c r="G87" s="101"/>
      <c r="H87" s="102"/>
      <c r="I87" s="103"/>
      <c r="J87" s="101"/>
      <c r="K87" s="102"/>
      <c r="L87" s="103"/>
      <c r="M87" s="101"/>
      <c r="N87" s="102"/>
      <c r="O87" s="103"/>
      <c r="P87" s="101"/>
      <c r="Q87" s="102"/>
      <c r="R87" s="1"/>
    </row>
    <row r="88" spans="2:34" ht="15">
      <c r="E88" s="103"/>
      <c r="G88" s="101"/>
      <c r="H88" s="102"/>
      <c r="J88" s="101"/>
      <c r="K88" s="102"/>
      <c r="M88" s="101"/>
      <c r="N88" s="102"/>
      <c r="P88" s="101"/>
      <c r="Q88" s="102"/>
      <c r="R88" s="1"/>
    </row>
    <row r="89" spans="2:34" ht="15">
      <c r="E89" s="103"/>
      <c r="G89" s="101"/>
      <c r="H89" s="102"/>
      <c r="J89" s="101"/>
      <c r="K89" s="102"/>
      <c r="M89" s="101"/>
      <c r="N89" s="102"/>
      <c r="P89" s="101"/>
      <c r="Q89" s="102"/>
      <c r="R89" s="1"/>
    </row>
    <row r="90" spans="2:34" ht="15">
      <c r="E90" s="103"/>
      <c r="G90" s="101"/>
      <c r="H90" s="102"/>
      <c r="J90" s="101"/>
      <c r="K90" s="102"/>
      <c r="M90" s="101"/>
      <c r="N90" s="102"/>
      <c r="P90" s="101"/>
      <c r="Q90" s="102"/>
      <c r="R90" s="1"/>
    </row>
    <row r="91" spans="2:34" ht="15">
      <c r="C91" s="1"/>
      <c r="D91" s="99"/>
      <c r="E91" s="103"/>
      <c r="F91" s="103"/>
      <c r="G91" s="101"/>
      <c r="H91" s="102"/>
      <c r="I91" s="103"/>
      <c r="J91" s="101"/>
      <c r="K91" s="102"/>
      <c r="L91" s="103"/>
      <c r="M91" s="101"/>
      <c r="N91" s="102"/>
      <c r="O91" s="103"/>
      <c r="P91" s="101"/>
      <c r="Q91" s="102"/>
      <c r="R91" s="1"/>
    </row>
    <row r="92" spans="2:34" ht="15">
      <c r="C92" s="1"/>
      <c r="D92" s="99"/>
      <c r="E92" s="103"/>
      <c r="F92" s="103"/>
      <c r="G92" s="101"/>
      <c r="H92" s="102"/>
      <c r="I92" s="103"/>
      <c r="J92" s="101"/>
      <c r="K92" s="102"/>
      <c r="L92" s="103"/>
      <c r="M92" s="101"/>
      <c r="N92" s="102"/>
      <c r="O92" s="103"/>
      <c r="P92" s="101"/>
      <c r="Q92" s="102"/>
      <c r="R92" s="1"/>
    </row>
    <row r="93" spans="2:34" ht="15">
      <c r="C93" s="1"/>
      <c r="D93" s="1"/>
      <c r="E93" s="1"/>
      <c r="F93" s="1"/>
      <c r="G93" s="1"/>
      <c r="H93" s="1"/>
      <c r="I93" s="1"/>
      <c r="J93" s="1"/>
      <c r="K93" s="1"/>
      <c r="L93" s="1"/>
      <c r="M93" s="1"/>
      <c r="N93" s="1"/>
      <c r="O93" s="1"/>
      <c r="P93" s="1"/>
      <c r="Q93" s="1"/>
      <c r="R93" s="1"/>
    </row>
    <row r="94" spans="2:34" ht="15">
      <c r="C94" s="1"/>
      <c r="D94" s="3"/>
      <c r="E94" s="3"/>
      <c r="F94" s="3"/>
      <c r="G94" s="3"/>
      <c r="H94" s="3"/>
      <c r="I94" s="3"/>
      <c r="J94" s="3"/>
      <c r="K94" s="3"/>
      <c r="L94" s="3"/>
      <c r="M94" s="3"/>
      <c r="N94" s="3"/>
      <c r="O94" s="3"/>
      <c r="P94" s="3"/>
      <c r="Q94" s="3"/>
      <c r="R94" s="1"/>
    </row>
    <row r="95" spans="2:34" ht="15">
      <c r="C95" s="1"/>
      <c r="D95" s="3"/>
      <c r="E95" s="3"/>
      <c r="F95" s="3"/>
      <c r="G95" s="3"/>
      <c r="H95" s="3"/>
      <c r="I95" s="3"/>
      <c r="J95" s="3"/>
      <c r="K95" s="3"/>
      <c r="L95" s="3"/>
      <c r="M95" s="3"/>
      <c r="N95" s="3"/>
      <c r="O95" s="3"/>
      <c r="P95" s="3"/>
      <c r="Q95" s="3"/>
      <c r="R95" s="1"/>
    </row>
    <row r="98" spans="2:65" s="104" customFormat="1">
      <c r="B98" s="4"/>
      <c r="C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row>
    <row r="159" spans="36:40" ht="15">
      <c r="AJ159" s="104"/>
      <c r="AK159" s="105"/>
      <c r="AL159" s="104"/>
      <c r="AM159" s="104"/>
      <c r="AN159" s="106"/>
    </row>
    <row r="160" spans="36:40">
      <c r="AJ160" s="104"/>
      <c r="AL160" s="104"/>
      <c r="AM160" s="104"/>
      <c r="AN160" s="104"/>
    </row>
    <row r="161" spans="36:40">
      <c r="AJ161" s="104"/>
      <c r="AL161" s="104"/>
      <c r="AM161" s="104"/>
      <c r="AN161" s="104"/>
    </row>
    <row r="162" spans="36:40">
      <c r="AJ162" s="104"/>
      <c r="AL162" s="104"/>
      <c r="AM162" s="104"/>
      <c r="AN162" s="104"/>
    </row>
    <row r="163" spans="36:40">
      <c r="AJ163" s="104"/>
      <c r="AL163" s="104"/>
      <c r="AM163" s="104"/>
      <c r="AN163" s="104"/>
    </row>
    <row r="164" spans="36:40">
      <c r="AJ164" s="104"/>
      <c r="AL164" s="104"/>
      <c r="AM164" s="104"/>
      <c r="AN164" s="104"/>
    </row>
    <row r="165" spans="36:40">
      <c r="AJ165" s="104"/>
      <c r="AL165" s="104"/>
      <c r="AM165" s="104"/>
      <c r="AN165" s="104"/>
    </row>
    <row r="166" spans="36:40">
      <c r="AJ166" s="104"/>
      <c r="AL166" s="104"/>
      <c r="AM166" s="104"/>
      <c r="AN166" s="104"/>
    </row>
    <row r="167" spans="36:40">
      <c r="AJ167" s="104"/>
      <c r="AL167" s="104"/>
      <c r="AM167" s="104"/>
      <c r="AN167" s="104"/>
    </row>
    <row r="168" spans="36:40" ht="15">
      <c r="AJ168" s="104"/>
      <c r="AK168" s="105"/>
      <c r="AL168" s="104"/>
      <c r="AM168" s="104"/>
      <c r="AN168" s="106"/>
    </row>
    <row r="169" spans="36:40">
      <c r="AJ169" s="104"/>
      <c r="AL169" s="104"/>
      <c r="AM169" s="104"/>
      <c r="AN169" s="104"/>
    </row>
    <row r="170" spans="36:40">
      <c r="AJ170" s="104"/>
      <c r="AL170" s="104"/>
      <c r="AM170" s="104"/>
      <c r="AN170" s="104"/>
    </row>
    <row r="171" spans="36:40">
      <c r="AJ171" s="104"/>
      <c r="AL171" s="104"/>
      <c r="AM171" s="104"/>
      <c r="AN171" s="104"/>
    </row>
    <row r="172" spans="36:40">
      <c r="AJ172" s="104"/>
      <c r="AL172" s="104"/>
      <c r="AM172" s="104"/>
      <c r="AN172" s="104"/>
    </row>
    <row r="180" spans="3:40" ht="15">
      <c r="C180" s="107"/>
      <c r="D180" s="108"/>
      <c r="E180" s="109"/>
      <c r="F180" s="109"/>
      <c r="G180" s="109"/>
      <c r="H180" s="108"/>
      <c r="I180" s="109"/>
      <c r="J180" s="109"/>
      <c r="K180" s="108"/>
      <c r="L180" s="109"/>
      <c r="M180" s="109"/>
      <c r="N180" s="108"/>
      <c r="O180" s="109"/>
      <c r="P180" s="109"/>
      <c r="Q180" s="108"/>
      <c r="R180" s="109"/>
      <c r="AJ180" s="104"/>
      <c r="AK180" s="105"/>
      <c r="AL180" s="104"/>
      <c r="AM180" s="104"/>
      <c r="AN180" s="106"/>
    </row>
    <row r="181" spans="3:40" ht="15">
      <c r="C181" s="105"/>
      <c r="D181" s="110"/>
      <c r="E181" s="111"/>
      <c r="F181" s="111"/>
      <c r="G181" s="112"/>
      <c r="H181" s="4"/>
      <c r="I181" s="111"/>
      <c r="J181" s="112"/>
      <c r="K181" s="4"/>
      <c r="L181" s="111"/>
      <c r="M181" s="112"/>
      <c r="N181" s="4"/>
      <c r="O181" s="111"/>
      <c r="P181" s="112"/>
      <c r="Q181" s="4"/>
      <c r="R181" s="139"/>
      <c r="AJ181" s="104"/>
      <c r="AL181" s="104"/>
      <c r="AM181" s="104"/>
      <c r="AN181" s="104"/>
    </row>
    <row r="182" spans="3:40">
      <c r="D182" s="4"/>
      <c r="E182" s="4"/>
      <c r="F182" s="4"/>
      <c r="G182" s="4"/>
      <c r="H182" s="4"/>
      <c r="I182" s="4"/>
      <c r="J182" s="4"/>
      <c r="K182" s="4"/>
      <c r="L182" s="4"/>
      <c r="M182" s="4"/>
      <c r="N182" s="4"/>
      <c r="O182" s="4"/>
      <c r="P182" s="4"/>
      <c r="Q182" s="4"/>
      <c r="AJ182" s="104"/>
      <c r="AL182" s="104"/>
      <c r="AM182" s="104"/>
      <c r="AN182" s="104"/>
    </row>
    <row r="183" spans="3:40" ht="15">
      <c r="D183" s="110"/>
      <c r="E183" s="111"/>
      <c r="F183" s="111"/>
      <c r="G183" s="114"/>
      <c r="H183" s="4"/>
      <c r="I183" s="111"/>
      <c r="J183" s="114"/>
      <c r="K183" s="4"/>
      <c r="L183" s="111"/>
      <c r="M183" s="114"/>
      <c r="N183" s="4"/>
      <c r="O183" s="111"/>
      <c r="P183" s="114"/>
      <c r="Q183" s="4"/>
      <c r="R183" s="140"/>
      <c r="AJ183" s="104"/>
    </row>
    <row r="184" spans="3:40" ht="15">
      <c r="D184" s="110"/>
      <c r="E184" s="111"/>
      <c r="F184" s="111"/>
      <c r="G184" s="114"/>
      <c r="H184" s="4"/>
      <c r="I184" s="111"/>
      <c r="J184" s="114"/>
      <c r="K184" s="4"/>
      <c r="L184" s="111"/>
      <c r="M184" s="114"/>
      <c r="N184" s="4"/>
      <c r="O184" s="111"/>
      <c r="P184" s="114"/>
      <c r="Q184" s="4"/>
      <c r="R184" s="139"/>
    </row>
    <row r="185" spans="3:40">
      <c r="D185" s="110"/>
      <c r="E185" s="4"/>
      <c r="F185" s="4"/>
      <c r="G185" s="115"/>
      <c r="H185" s="4"/>
      <c r="I185" s="4"/>
      <c r="J185" s="115"/>
      <c r="K185" s="4"/>
      <c r="L185" s="4"/>
      <c r="M185" s="115"/>
      <c r="N185" s="4"/>
      <c r="O185" s="4"/>
      <c r="P185" s="115"/>
      <c r="Q185" s="4"/>
    </row>
    <row r="186" spans="3:40">
      <c r="D186" s="110"/>
      <c r="E186" s="4"/>
      <c r="F186" s="4"/>
      <c r="G186" s="115"/>
      <c r="H186" s="4"/>
      <c r="I186" s="4"/>
      <c r="J186" s="115"/>
      <c r="K186" s="4"/>
      <c r="L186" s="4"/>
      <c r="M186" s="115"/>
      <c r="N186" s="4"/>
      <c r="O186" s="4"/>
      <c r="P186" s="115"/>
      <c r="Q186" s="4"/>
    </row>
    <row r="187" spans="3:40" ht="15">
      <c r="D187" s="110"/>
      <c r="E187" s="4"/>
      <c r="F187" s="4"/>
      <c r="G187" s="115"/>
      <c r="H187" s="4"/>
      <c r="I187" s="4"/>
      <c r="J187" s="115"/>
      <c r="K187" s="4"/>
      <c r="L187" s="4"/>
      <c r="M187" s="115"/>
      <c r="N187" s="4"/>
      <c r="O187" s="4"/>
      <c r="P187" s="115"/>
      <c r="Q187" s="4"/>
      <c r="AJ187" s="104"/>
      <c r="AK187" s="105"/>
      <c r="AL187" s="104"/>
      <c r="AM187" s="104"/>
      <c r="AN187" s="106"/>
    </row>
    <row r="188" spans="3:40" ht="15">
      <c r="D188" s="4"/>
      <c r="E188" s="4"/>
      <c r="F188" s="4"/>
      <c r="G188" s="4"/>
      <c r="H188" s="4"/>
      <c r="I188" s="4"/>
      <c r="J188" s="4"/>
      <c r="K188" s="4"/>
      <c r="L188" s="4"/>
      <c r="M188" s="4"/>
      <c r="N188" s="4"/>
      <c r="O188" s="4"/>
      <c r="P188" s="4"/>
      <c r="Q188" s="4"/>
      <c r="AJ188" s="104"/>
      <c r="AL188" s="104"/>
      <c r="AM188" s="104"/>
      <c r="AN188" s="106"/>
    </row>
    <row r="189" spans="3:40">
      <c r="D189" s="4"/>
      <c r="E189" s="4"/>
      <c r="F189" s="4"/>
      <c r="G189" s="115"/>
      <c r="H189" s="4"/>
      <c r="I189" s="4"/>
      <c r="J189" s="115"/>
      <c r="K189" s="4"/>
      <c r="L189" s="4"/>
      <c r="M189" s="115"/>
      <c r="N189" s="4"/>
      <c r="O189" s="4"/>
      <c r="P189" s="115"/>
      <c r="Q189" s="4"/>
      <c r="AJ189" s="104"/>
      <c r="AL189" s="104"/>
      <c r="AM189" s="104"/>
      <c r="AN189" s="104"/>
    </row>
    <row r="190" spans="3:40">
      <c r="D190" s="110"/>
      <c r="E190" s="4"/>
      <c r="F190" s="4"/>
      <c r="G190" s="115"/>
      <c r="H190" s="4"/>
      <c r="I190" s="4"/>
      <c r="J190" s="115"/>
      <c r="K190" s="4"/>
      <c r="L190" s="4"/>
      <c r="M190" s="115"/>
      <c r="N190" s="4"/>
      <c r="O190" s="4"/>
      <c r="P190" s="115"/>
      <c r="Q190" s="4"/>
      <c r="AJ190" s="104"/>
      <c r="AL190" s="104"/>
      <c r="AM190" s="104"/>
      <c r="AN190" s="104"/>
    </row>
    <row r="191" spans="3:40">
      <c r="D191" s="4"/>
      <c r="E191" s="4"/>
      <c r="F191" s="4"/>
      <c r="G191" s="115"/>
      <c r="H191" s="4"/>
      <c r="I191" s="4"/>
      <c r="J191" s="115"/>
      <c r="K191" s="4"/>
      <c r="L191" s="4"/>
      <c r="M191" s="115"/>
      <c r="N191" s="4"/>
      <c r="O191" s="4"/>
      <c r="P191" s="115"/>
      <c r="Q191" s="4"/>
      <c r="AJ191" s="104"/>
      <c r="AL191" s="104"/>
      <c r="AM191" s="104"/>
      <c r="AN191" s="104"/>
    </row>
    <row r="192" spans="3:40">
      <c r="C192" s="105"/>
      <c r="D192" s="110"/>
      <c r="E192" s="111"/>
      <c r="F192" s="111"/>
      <c r="G192" s="112"/>
      <c r="H192" s="4"/>
      <c r="I192" s="111"/>
      <c r="J192" s="112"/>
      <c r="K192" s="4"/>
      <c r="L192" s="111"/>
      <c r="M192" s="112"/>
      <c r="N192" s="4"/>
      <c r="O192" s="111"/>
      <c r="P192" s="112"/>
      <c r="Q192" s="4"/>
      <c r="AJ192" s="104"/>
      <c r="AL192" s="104"/>
      <c r="AM192" s="104"/>
      <c r="AN192" s="104"/>
    </row>
    <row r="193" spans="4:40" ht="15">
      <c r="D193" s="110"/>
      <c r="E193" s="111"/>
      <c r="F193" s="111"/>
      <c r="G193" s="114"/>
      <c r="H193" s="4"/>
      <c r="I193" s="111"/>
      <c r="J193" s="114"/>
      <c r="K193" s="4"/>
      <c r="L193" s="111"/>
      <c r="M193" s="114"/>
      <c r="N193" s="4"/>
      <c r="O193" s="111"/>
      <c r="P193" s="114"/>
      <c r="Q193" s="4"/>
      <c r="AJ193" s="104"/>
      <c r="AK193" s="105"/>
      <c r="AL193" s="104"/>
      <c r="AM193" s="104"/>
      <c r="AN193" s="106"/>
    </row>
    <row r="194" spans="4:40" ht="15">
      <c r="D194" s="110"/>
      <c r="E194" s="111"/>
      <c r="F194" s="111"/>
      <c r="G194" s="114"/>
      <c r="H194" s="4"/>
      <c r="I194" s="111"/>
      <c r="J194" s="114"/>
      <c r="K194" s="4"/>
      <c r="L194" s="111"/>
      <c r="M194" s="114"/>
      <c r="N194" s="4"/>
      <c r="O194" s="111"/>
      <c r="P194" s="114"/>
      <c r="Q194" s="4"/>
      <c r="R194" s="107"/>
      <c r="AJ194" s="104"/>
      <c r="AL194" s="104"/>
      <c r="AM194" s="104"/>
      <c r="AN194" s="106"/>
    </row>
    <row r="195" spans="4:40" ht="15">
      <c r="D195" s="110"/>
      <c r="E195" s="111"/>
      <c r="F195" s="111"/>
      <c r="G195" s="114"/>
      <c r="H195" s="4"/>
      <c r="I195" s="111"/>
      <c r="J195" s="114"/>
      <c r="K195" s="4"/>
      <c r="L195" s="111"/>
      <c r="M195" s="114"/>
      <c r="N195" s="4"/>
      <c r="O195" s="111"/>
      <c r="P195" s="114"/>
      <c r="Q195" s="4"/>
      <c r="AJ195" s="104"/>
    </row>
    <row r="196" spans="4:40" ht="15">
      <c r="D196" s="110"/>
      <c r="E196" s="111"/>
      <c r="F196" s="111"/>
      <c r="G196" s="114"/>
      <c r="H196" s="4"/>
      <c r="I196" s="111"/>
      <c r="J196" s="114"/>
      <c r="K196" s="4"/>
      <c r="L196" s="111"/>
      <c r="M196" s="114"/>
      <c r="N196" s="4"/>
      <c r="O196" s="111"/>
      <c r="P196" s="114"/>
      <c r="Q196" s="4"/>
      <c r="AJ196" s="104"/>
    </row>
    <row r="197" spans="4:40" ht="15">
      <c r="D197" s="110"/>
      <c r="E197" s="4"/>
      <c r="F197" s="4"/>
      <c r="G197" s="115"/>
      <c r="H197" s="4"/>
      <c r="I197" s="4"/>
      <c r="J197" s="115"/>
      <c r="K197" s="4"/>
      <c r="L197" s="4"/>
      <c r="M197" s="115"/>
      <c r="N197" s="4"/>
      <c r="O197" s="4"/>
      <c r="P197" s="115"/>
      <c r="Q197" s="4"/>
      <c r="R197" s="107"/>
      <c r="AJ197" s="104"/>
    </row>
    <row r="198" spans="4:40" ht="15">
      <c r="D198" s="4"/>
      <c r="E198" s="4"/>
      <c r="F198" s="4"/>
      <c r="G198" s="115"/>
      <c r="H198" s="4"/>
      <c r="I198" s="4"/>
      <c r="J198" s="115"/>
      <c r="K198" s="4"/>
      <c r="L198" s="4"/>
      <c r="M198" s="115"/>
      <c r="N198" s="4"/>
      <c r="O198" s="4"/>
      <c r="P198" s="115"/>
      <c r="Q198" s="4"/>
      <c r="R198" s="107"/>
      <c r="AJ198" s="104"/>
      <c r="AN198" s="104"/>
    </row>
    <row r="199" spans="4:40" ht="15">
      <c r="D199" s="110"/>
      <c r="E199" s="4"/>
      <c r="F199" s="4"/>
      <c r="G199" s="115"/>
      <c r="H199" s="4"/>
      <c r="I199" s="4"/>
      <c r="J199" s="115"/>
      <c r="K199" s="4"/>
      <c r="L199" s="4"/>
      <c r="M199" s="115"/>
      <c r="N199" s="4"/>
      <c r="O199" s="4"/>
      <c r="P199" s="115"/>
      <c r="Q199" s="4"/>
      <c r="R199" s="107"/>
      <c r="AJ199" s="104"/>
      <c r="AK199" s="105"/>
      <c r="AL199" s="104"/>
      <c r="AM199" s="104"/>
      <c r="AN199" s="106"/>
    </row>
    <row r="200" spans="4:40">
      <c r="D200" s="4"/>
      <c r="E200" s="4"/>
      <c r="F200" s="4"/>
      <c r="G200" s="115"/>
      <c r="H200" s="4"/>
      <c r="I200" s="4"/>
      <c r="J200" s="115"/>
      <c r="K200" s="4"/>
      <c r="L200" s="4"/>
      <c r="M200" s="115"/>
      <c r="N200" s="4"/>
      <c r="O200" s="4"/>
      <c r="P200" s="115"/>
      <c r="Q200" s="4"/>
      <c r="AJ200" s="104"/>
      <c r="AL200" s="104"/>
      <c r="AM200" s="104"/>
      <c r="AN200" s="104"/>
    </row>
    <row r="201" spans="4:40" ht="15">
      <c r="D201" s="110"/>
      <c r="E201" s="4"/>
      <c r="F201" s="4"/>
      <c r="G201" s="115"/>
      <c r="H201" s="4"/>
      <c r="I201" s="4"/>
      <c r="J201" s="115"/>
      <c r="K201" s="4"/>
      <c r="L201" s="4"/>
      <c r="M201" s="115"/>
      <c r="N201" s="4"/>
      <c r="O201" s="4"/>
      <c r="P201" s="115"/>
      <c r="Q201" s="4"/>
      <c r="R201" s="107"/>
      <c r="AJ201" s="104"/>
      <c r="AL201" s="104"/>
      <c r="AM201" s="104"/>
    </row>
    <row r="202" spans="4:40">
      <c r="D202" s="110"/>
      <c r="E202" s="4"/>
      <c r="F202" s="4"/>
      <c r="G202" s="115"/>
      <c r="H202" s="4"/>
      <c r="I202" s="4"/>
      <c r="J202" s="115"/>
      <c r="K202" s="4"/>
      <c r="L202" s="4"/>
      <c r="M202" s="115"/>
      <c r="N202" s="4"/>
      <c r="O202" s="4"/>
      <c r="P202" s="115"/>
      <c r="Q202" s="4"/>
      <c r="AJ202" s="104"/>
      <c r="AL202" s="104"/>
      <c r="AM202" s="104"/>
    </row>
    <row r="203" spans="4:40" ht="15">
      <c r="D203" s="110"/>
      <c r="E203" s="4"/>
      <c r="F203" s="4"/>
      <c r="G203" s="115"/>
      <c r="H203" s="4"/>
      <c r="I203" s="4"/>
      <c r="J203" s="115"/>
      <c r="K203" s="4"/>
      <c r="L203" s="4"/>
      <c r="M203" s="115"/>
      <c r="N203" s="4"/>
      <c r="O203" s="4"/>
      <c r="P203" s="115"/>
      <c r="Q203" s="4"/>
      <c r="R203" s="107"/>
      <c r="AJ203" s="104"/>
    </row>
    <row r="204" spans="4:40">
      <c r="D204" s="110"/>
      <c r="E204" s="4"/>
      <c r="F204" s="4"/>
      <c r="G204" s="115"/>
      <c r="H204" s="4"/>
      <c r="I204" s="4"/>
      <c r="J204" s="115"/>
      <c r="K204" s="4"/>
      <c r="L204" s="4"/>
      <c r="M204" s="115"/>
      <c r="N204" s="4"/>
      <c r="O204" s="4"/>
      <c r="P204" s="115"/>
      <c r="Q204" s="4"/>
    </row>
    <row r="205" spans="4:40">
      <c r="D205" s="110"/>
      <c r="E205" s="4"/>
      <c r="F205" s="4"/>
      <c r="G205" s="115"/>
      <c r="H205" s="4"/>
      <c r="I205" s="4"/>
      <c r="J205" s="115"/>
      <c r="K205" s="4"/>
      <c r="L205" s="4"/>
      <c r="M205" s="115"/>
      <c r="N205" s="4"/>
      <c r="O205" s="4"/>
      <c r="P205" s="115"/>
      <c r="Q205" s="4"/>
    </row>
    <row r="206" spans="4:40">
      <c r="D206" s="4"/>
      <c r="E206" s="4"/>
      <c r="F206" s="4"/>
      <c r="G206" s="4"/>
      <c r="H206" s="4"/>
      <c r="I206" s="4"/>
      <c r="J206" s="4"/>
      <c r="K206" s="4"/>
      <c r="L206" s="4"/>
      <c r="M206" s="4"/>
      <c r="N206" s="4"/>
      <c r="O206" s="4"/>
      <c r="P206" s="4"/>
      <c r="Q206" s="4"/>
    </row>
    <row r="207" spans="4:40">
      <c r="D207" s="4"/>
      <c r="E207" s="4"/>
      <c r="F207" s="4"/>
      <c r="G207" s="4"/>
      <c r="H207" s="4"/>
      <c r="I207" s="4"/>
      <c r="J207" s="4"/>
      <c r="K207" s="4"/>
      <c r="L207" s="4"/>
      <c r="M207" s="4"/>
      <c r="N207" s="4"/>
      <c r="O207" s="4"/>
      <c r="P207" s="4"/>
      <c r="Q207" s="4"/>
    </row>
    <row r="208" spans="4:40">
      <c r="D208" s="4"/>
      <c r="E208" s="4"/>
      <c r="F208" s="4"/>
      <c r="G208" s="4"/>
      <c r="H208" s="4"/>
      <c r="I208" s="4"/>
      <c r="J208" s="4"/>
      <c r="K208" s="4"/>
      <c r="L208" s="4"/>
      <c r="M208" s="4"/>
      <c r="N208" s="4"/>
      <c r="O208" s="4"/>
      <c r="P208" s="4"/>
      <c r="Q208" s="4"/>
    </row>
    <row r="209" spans="3:40">
      <c r="D209" s="4"/>
      <c r="E209" s="4"/>
      <c r="F209" s="4"/>
      <c r="G209" s="4"/>
      <c r="H209" s="4"/>
      <c r="I209" s="4"/>
      <c r="J209" s="4"/>
      <c r="K209" s="4"/>
      <c r="L209" s="4"/>
      <c r="M209" s="4"/>
      <c r="N209" s="4"/>
      <c r="O209" s="4"/>
      <c r="P209" s="4"/>
      <c r="Q209" s="4"/>
    </row>
    <row r="210" spans="3:40">
      <c r="C210" s="105"/>
      <c r="D210" s="110"/>
      <c r="E210" s="111"/>
      <c r="F210" s="111"/>
      <c r="G210" s="112"/>
      <c r="H210" s="4"/>
      <c r="I210" s="111"/>
      <c r="J210" s="112"/>
      <c r="K210" s="4"/>
      <c r="L210" s="111"/>
      <c r="M210" s="112"/>
      <c r="N210" s="4"/>
      <c r="O210" s="111"/>
      <c r="P210" s="112"/>
      <c r="Q210" s="4"/>
      <c r="AJ210" s="104"/>
      <c r="AK210" s="116"/>
      <c r="AL210" s="104"/>
      <c r="AM210" s="104"/>
      <c r="AN210" s="104"/>
    </row>
    <row r="211" spans="3:40" ht="15">
      <c r="D211" s="110"/>
      <c r="E211" s="111"/>
      <c r="F211" s="111"/>
      <c r="G211" s="114"/>
      <c r="H211" s="4"/>
      <c r="I211" s="111"/>
      <c r="J211" s="114"/>
      <c r="K211" s="4"/>
      <c r="L211" s="111"/>
      <c r="M211" s="114"/>
      <c r="N211" s="4"/>
      <c r="O211" s="111"/>
      <c r="P211" s="114"/>
      <c r="Q211" s="4"/>
      <c r="AJ211" s="104"/>
      <c r="AK211" s="116"/>
      <c r="AL211" s="104"/>
      <c r="AM211" s="104"/>
      <c r="AN211" s="104"/>
    </row>
    <row r="212" spans="3:40" ht="15">
      <c r="D212" s="110"/>
      <c r="E212" s="111"/>
      <c r="F212" s="111"/>
      <c r="G212" s="114"/>
      <c r="H212" s="4"/>
      <c r="I212" s="111"/>
      <c r="J212" s="114"/>
      <c r="K212" s="4"/>
      <c r="L212" s="111"/>
      <c r="M212" s="114"/>
      <c r="N212" s="4"/>
      <c r="O212" s="111"/>
      <c r="P212" s="114"/>
      <c r="Q212" s="4"/>
      <c r="AJ212" s="104"/>
      <c r="AK212" s="116"/>
      <c r="AL212" s="104"/>
      <c r="AM212" s="104"/>
      <c r="AN212" s="104"/>
    </row>
    <row r="213" spans="3:40" ht="15">
      <c r="C213" s="107"/>
      <c r="D213" s="110"/>
      <c r="E213" s="111"/>
      <c r="F213" s="111"/>
      <c r="G213" s="114"/>
      <c r="H213" s="4"/>
      <c r="I213" s="111"/>
      <c r="J213" s="114"/>
      <c r="K213" s="4"/>
      <c r="L213" s="111"/>
      <c r="M213" s="114"/>
      <c r="N213" s="4"/>
      <c r="O213" s="111"/>
      <c r="P213" s="114"/>
      <c r="Q213" s="4"/>
      <c r="R213" s="107"/>
      <c r="AJ213" s="104"/>
      <c r="AK213" s="116"/>
      <c r="AL213" s="104"/>
      <c r="AM213" s="104"/>
      <c r="AN213" s="104"/>
    </row>
    <row r="214" spans="3:40">
      <c r="D214" s="4"/>
      <c r="E214" s="4"/>
      <c r="F214" s="4"/>
      <c r="G214" s="4"/>
      <c r="H214" s="4"/>
      <c r="I214" s="4"/>
      <c r="J214" s="4"/>
      <c r="K214" s="4"/>
      <c r="L214" s="4"/>
      <c r="M214" s="4"/>
      <c r="N214" s="4"/>
      <c r="O214" s="4"/>
      <c r="P214" s="4"/>
      <c r="Q214" s="4"/>
      <c r="AJ214" s="104"/>
      <c r="AK214" s="116"/>
      <c r="AL214" s="104"/>
      <c r="AM214" s="104"/>
      <c r="AN214" s="104"/>
    </row>
    <row r="215" spans="3:40" ht="15">
      <c r="D215" s="110"/>
      <c r="E215" s="4"/>
      <c r="F215" s="4"/>
      <c r="G215" s="4"/>
      <c r="H215" s="4"/>
      <c r="I215" s="4"/>
      <c r="J215" s="4"/>
      <c r="K215" s="4"/>
      <c r="L215" s="4"/>
      <c r="M215" s="4"/>
      <c r="N215" s="4"/>
      <c r="O215" s="4"/>
      <c r="P215" s="4"/>
      <c r="Q215" s="4"/>
      <c r="R215" s="107"/>
      <c r="AJ215" s="104"/>
      <c r="AK215" s="116"/>
      <c r="AL215" s="104"/>
      <c r="AM215" s="104"/>
      <c r="AN215" s="104"/>
    </row>
    <row r="216" spans="3:40">
      <c r="D216" s="110"/>
      <c r="E216" s="4"/>
      <c r="F216" s="4"/>
      <c r="G216" s="4"/>
      <c r="H216" s="4"/>
      <c r="I216" s="4"/>
      <c r="J216" s="4"/>
      <c r="K216" s="4"/>
      <c r="L216" s="4"/>
      <c r="M216" s="4"/>
      <c r="N216" s="4"/>
      <c r="O216" s="4"/>
      <c r="P216" s="4"/>
      <c r="Q216" s="4"/>
      <c r="AJ216" s="104"/>
      <c r="AK216" s="116"/>
      <c r="AL216" s="104"/>
      <c r="AM216" s="104"/>
      <c r="AN216" s="104"/>
    </row>
    <row r="217" spans="3:40">
      <c r="D217" s="4"/>
      <c r="E217" s="4"/>
      <c r="F217" s="4"/>
      <c r="G217" s="4"/>
      <c r="H217" s="4"/>
      <c r="I217" s="4"/>
      <c r="J217" s="4"/>
      <c r="K217" s="4"/>
      <c r="L217" s="4"/>
      <c r="M217" s="4"/>
      <c r="N217" s="4"/>
      <c r="O217" s="4"/>
      <c r="P217" s="4"/>
      <c r="Q217" s="4"/>
      <c r="AJ217" s="104"/>
      <c r="AK217" s="116"/>
      <c r="AL217" s="104"/>
      <c r="AM217" s="104"/>
      <c r="AN217" s="104"/>
    </row>
    <row r="218" spans="3:40" ht="15">
      <c r="D218" s="110"/>
      <c r="E218" s="4"/>
      <c r="F218" s="4"/>
      <c r="G218" s="4"/>
      <c r="H218" s="4"/>
      <c r="I218" s="4"/>
      <c r="J218" s="4"/>
      <c r="K218" s="4"/>
      <c r="L218" s="4"/>
      <c r="M218" s="4"/>
      <c r="N218" s="4"/>
      <c r="O218" s="4"/>
      <c r="P218" s="4"/>
      <c r="Q218" s="4"/>
      <c r="R218" s="107"/>
      <c r="AJ218" s="104"/>
      <c r="AL218" s="104"/>
      <c r="AM218" s="104"/>
      <c r="AN218" s="104"/>
    </row>
    <row r="219" spans="3:40">
      <c r="D219" s="4"/>
      <c r="E219" s="4"/>
      <c r="F219" s="4"/>
      <c r="G219" s="4"/>
      <c r="H219" s="4"/>
      <c r="I219" s="4"/>
      <c r="J219" s="4"/>
      <c r="K219" s="4"/>
      <c r="L219" s="4"/>
      <c r="M219" s="4"/>
      <c r="N219" s="4"/>
      <c r="O219" s="4"/>
      <c r="P219" s="4"/>
      <c r="Q219" s="4"/>
      <c r="AJ219" s="104"/>
      <c r="AL219" s="104"/>
      <c r="AM219" s="104"/>
      <c r="AN219" s="104"/>
    </row>
    <row r="220" spans="3:40" ht="15">
      <c r="D220" s="110"/>
      <c r="E220" s="4"/>
      <c r="F220" s="4"/>
      <c r="G220" s="4"/>
      <c r="H220" s="4"/>
      <c r="I220" s="4"/>
      <c r="J220" s="4"/>
      <c r="K220" s="4"/>
      <c r="L220" s="4"/>
      <c r="M220" s="4"/>
      <c r="N220" s="4"/>
      <c r="O220" s="4"/>
      <c r="P220" s="4"/>
      <c r="Q220" s="4"/>
      <c r="R220" s="107"/>
      <c r="AL220" s="104"/>
      <c r="AM220" s="104"/>
      <c r="AN220" s="104"/>
    </row>
    <row r="221" spans="3:40">
      <c r="D221" s="110"/>
      <c r="E221" s="4"/>
      <c r="F221" s="4"/>
      <c r="G221" s="4"/>
      <c r="H221" s="4"/>
      <c r="I221" s="4"/>
      <c r="J221" s="4"/>
      <c r="K221" s="4"/>
      <c r="L221" s="4"/>
      <c r="M221" s="4"/>
      <c r="N221" s="4"/>
      <c r="O221" s="4"/>
      <c r="P221" s="4"/>
      <c r="Q221" s="4"/>
      <c r="AL221" s="104"/>
      <c r="AM221" s="104"/>
      <c r="AN221" s="104"/>
    </row>
    <row r="222" spans="3:40">
      <c r="D222" s="4"/>
      <c r="E222" s="4"/>
      <c r="F222" s="4"/>
      <c r="G222" s="4"/>
      <c r="H222" s="4"/>
      <c r="I222" s="4"/>
      <c r="J222" s="4"/>
      <c r="K222" s="4"/>
      <c r="L222" s="4"/>
      <c r="M222" s="4"/>
      <c r="N222" s="4"/>
      <c r="O222" s="4"/>
      <c r="P222" s="4"/>
      <c r="Q222" s="4"/>
      <c r="AL222" s="104"/>
      <c r="AM222" s="104"/>
      <c r="AN222" s="104"/>
    </row>
    <row r="223" spans="3:40">
      <c r="C223" s="105"/>
      <c r="D223" s="110"/>
      <c r="E223" s="111"/>
      <c r="F223" s="111"/>
      <c r="G223" s="112"/>
      <c r="H223" s="4"/>
      <c r="I223" s="111"/>
      <c r="J223" s="112"/>
      <c r="K223" s="4"/>
      <c r="L223" s="111"/>
      <c r="M223" s="112"/>
      <c r="N223" s="4"/>
      <c r="O223" s="111"/>
      <c r="P223" s="112"/>
      <c r="Q223" s="4"/>
      <c r="AL223" s="104"/>
      <c r="AM223" s="104"/>
      <c r="AN223" s="104"/>
    </row>
    <row r="224" spans="3:40" ht="15">
      <c r="C224" s="107"/>
      <c r="D224" s="110"/>
      <c r="E224" s="111"/>
      <c r="F224" s="111"/>
      <c r="G224" s="114"/>
      <c r="H224" s="4"/>
      <c r="I224" s="111"/>
      <c r="J224" s="114"/>
      <c r="K224" s="4"/>
      <c r="L224" s="111"/>
      <c r="M224" s="114"/>
      <c r="N224" s="4"/>
      <c r="O224" s="111"/>
      <c r="P224" s="114"/>
      <c r="Q224" s="4"/>
      <c r="AL224" s="104"/>
      <c r="AM224" s="104"/>
      <c r="AN224" s="104"/>
    </row>
    <row r="225" spans="3:40" ht="15">
      <c r="D225" s="110"/>
      <c r="E225" s="111"/>
      <c r="F225" s="111"/>
      <c r="G225" s="114"/>
      <c r="H225" s="4"/>
      <c r="I225" s="111"/>
      <c r="J225" s="114"/>
      <c r="K225" s="4"/>
      <c r="L225" s="111"/>
      <c r="M225" s="114"/>
      <c r="N225" s="4"/>
      <c r="O225" s="111"/>
      <c r="P225" s="114"/>
      <c r="Q225" s="4"/>
      <c r="AJ225" s="104"/>
      <c r="AL225" s="104"/>
      <c r="AM225" s="104"/>
      <c r="AN225" s="104"/>
    </row>
    <row r="226" spans="3:40" ht="15">
      <c r="C226" s="107"/>
      <c r="D226" s="110"/>
      <c r="E226" s="111"/>
      <c r="F226" s="111"/>
      <c r="G226" s="115"/>
      <c r="H226" s="4"/>
      <c r="I226" s="111"/>
      <c r="J226" s="115"/>
      <c r="K226" s="4"/>
      <c r="L226" s="111"/>
      <c r="M226" s="115"/>
      <c r="N226" s="4"/>
      <c r="O226" s="111"/>
      <c r="P226" s="115"/>
      <c r="Q226" s="4"/>
      <c r="AJ226" s="104"/>
      <c r="AL226" s="104"/>
      <c r="AM226" s="104"/>
      <c r="AN226" s="104"/>
    </row>
    <row r="227" spans="3:40">
      <c r="C227" s="105"/>
      <c r="D227" s="110"/>
      <c r="E227" s="111"/>
      <c r="F227" s="111"/>
      <c r="G227" s="112"/>
      <c r="H227" s="4"/>
      <c r="I227" s="111"/>
      <c r="J227" s="112"/>
      <c r="K227" s="4"/>
      <c r="L227" s="111"/>
      <c r="M227" s="112"/>
      <c r="N227" s="4"/>
      <c r="O227" s="111"/>
      <c r="P227" s="112"/>
      <c r="Q227" s="4"/>
      <c r="AJ227" s="104"/>
      <c r="AK227" s="105"/>
      <c r="AL227" s="104"/>
      <c r="AM227" s="104"/>
      <c r="AN227" s="104"/>
    </row>
    <row r="228" spans="3:40" ht="15">
      <c r="D228" s="110"/>
      <c r="E228" s="111"/>
      <c r="F228" s="111"/>
      <c r="G228" s="114"/>
      <c r="H228" s="4"/>
      <c r="I228" s="111"/>
      <c r="J228" s="114"/>
      <c r="K228" s="4"/>
      <c r="L228" s="111"/>
      <c r="M228" s="114"/>
      <c r="N228" s="4"/>
      <c r="O228" s="111"/>
      <c r="P228" s="114"/>
      <c r="Q228" s="4"/>
      <c r="AJ228" s="104"/>
      <c r="AL228" s="104"/>
      <c r="AM228" s="104"/>
      <c r="AN228" s="104"/>
    </row>
    <row r="229" spans="3:40" ht="15">
      <c r="C229" s="107"/>
      <c r="D229" s="110"/>
      <c r="E229" s="111"/>
      <c r="F229" s="111"/>
      <c r="G229" s="114"/>
      <c r="H229" s="4"/>
      <c r="I229" s="111"/>
      <c r="J229" s="114"/>
      <c r="K229" s="4"/>
      <c r="L229" s="111"/>
      <c r="M229" s="114"/>
      <c r="N229" s="4"/>
      <c r="O229" s="111"/>
      <c r="P229" s="114"/>
      <c r="Q229" s="4"/>
      <c r="AJ229" s="104"/>
      <c r="AL229" s="104"/>
      <c r="AM229" s="104"/>
      <c r="AN229" s="104"/>
    </row>
    <row r="230" spans="3:40">
      <c r="D230" s="110"/>
      <c r="E230" s="4"/>
      <c r="F230" s="4"/>
      <c r="G230" s="115"/>
      <c r="H230" s="4"/>
      <c r="I230" s="4"/>
      <c r="J230" s="115"/>
      <c r="K230" s="4"/>
      <c r="L230" s="4"/>
      <c r="M230" s="115"/>
      <c r="N230" s="4"/>
      <c r="O230" s="4"/>
      <c r="P230" s="115"/>
      <c r="Q230" s="4"/>
      <c r="AJ230" s="104"/>
      <c r="AL230" s="104"/>
      <c r="AM230" s="104"/>
      <c r="AN230" s="104"/>
    </row>
    <row r="231" spans="3:40">
      <c r="D231" s="4"/>
      <c r="E231" s="4"/>
      <c r="F231" s="4"/>
      <c r="G231" s="115"/>
      <c r="H231" s="4"/>
      <c r="I231" s="4"/>
      <c r="J231" s="115"/>
      <c r="K231" s="4"/>
      <c r="L231" s="4"/>
      <c r="M231" s="115"/>
      <c r="N231" s="4"/>
      <c r="O231" s="4"/>
      <c r="P231" s="115"/>
      <c r="Q231" s="4"/>
      <c r="AJ231" s="104"/>
      <c r="AL231" s="104"/>
      <c r="AM231" s="104"/>
      <c r="AN231" s="104"/>
    </row>
    <row r="232" spans="3:40">
      <c r="C232" s="105"/>
      <c r="D232" s="110"/>
      <c r="E232" s="111"/>
      <c r="F232" s="111"/>
      <c r="G232" s="112"/>
      <c r="H232" s="4"/>
      <c r="I232" s="111"/>
      <c r="J232" s="112"/>
      <c r="K232" s="4"/>
      <c r="L232" s="111"/>
      <c r="M232" s="112"/>
      <c r="N232" s="4"/>
      <c r="O232" s="111"/>
      <c r="P232" s="112"/>
      <c r="Q232" s="4"/>
      <c r="AJ232" s="104"/>
      <c r="AL232" s="104"/>
      <c r="AM232" s="104"/>
      <c r="AN232" s="104"/>
    </row>
    <row r="233" spans="3:40">
      <c r="D233" s="110"/>
      <c r="E233" s="4"/>
      <c r="F233" s="4"/>
      <c r="G233" s="115"/>
      <c r="H233" s="4"/>
      <c r="I233" s="4"/>
      <c r="J233" s="115"/>
      <c r="K233" s="4"/>
      <c r="L233" s="4"/>
      <c r="M233" s="115"/>
      <c r="N233" s="4"/>
      <c r="O233" s="4"/>
      <c r="P233" s="115"/>
      <c r="Q233" s="4"/>
      <c r="AJ233" s="104"/>
      <c r="AL233" s="104"/>
      <c r="AM233" s="104"/>
      <c r="AN233" s="104"/>
    </row>
    <row r="234" spans="3:40">
      <c r="D234" s="110"/>
      <c r="E234" s="4"/>
      <c r="F234" s="4"/>
      <c r="G234" s="115"/>
      <c r="H234" s="4"/>
      <c r="I234" s="4"/>
      <c r="J234" s="115"/>
      <c r="K234" s="4"/>
      <c r="L234" s="4"/>
      <c r="M234" s="115"/>
      <c r="N234" s="4"/>
      <c r="O234" s="4"/>
      <c r="P234" s="115"/>
      <c r="Q234" s="4"/>
      <c r="AJ234" s="104"/>
      <c r="AL234" s="104"/>
      <c r="AM234" s="104"/>
      <c r="AN234" s="104"/>
    </row>
    <row r="235" spans="3:40">
      <c r="D235" s="110"/>
      <c r="E235" s="4"/>
      <c r="F235" s="4"/>
      <c r="G235" s="115"/>
      <c r="H235" s="4"/>
      <c r="I235" s="4"/>
      <c r="J235" s="115"/>
      <c r="K235" s="4"/>
      <c r="L235" s="4"/>
      <c r="M235" s="115"/>
      <c r="N235" s="4"/>
      <c r="O235" s="4"/>
      <c r="P235" s="115"/>
      <c r="Q235" s="4"/>
      <c r="AL235" s="104"/>
      <c r="AM235" s="104"/>
      <c r="AN235" s="104"/>
    </row>
    <row r="236" spans="3:40">
      <c r="D236" s="110"/>
      <c r="E236" s="4"/>
      <c r="F236" s="4"/>
      <c r="G236" s="115"/>
      <c r="H236" s="4"/>
      <c r="I236" s="4"/>
      <c r="J236" s="115"/>
      <c r="K236" s="4"/>
      <c r="L236" s="4"/>
      <c r="M236" s="115"/>
      <c r="N236" s="4"/>
      <c r="O236" s="4"/>
      <c r="P236" s="115"/>
      <c r="Q236" s="4"/>
    </row>
    <row r="237" spans="3:40">
      <c r="D237" s="110"/>
      <c r="E237" s="4"/>
      <c r="F237" s="4"/>
      <c r="G237" s="115"/>
      <c r="H237" s="4"/>
      <c r="I237" s="4"/>
      <c r="J237" s="115"/>
      <c r="K237" s="4"/>
      <c r="L237" s="4"/>
      <c r="M237" s="115"/>
      <c r="N237" s="4"/>
      <c r="O237" s="4"/>
      <c r="P237" s="115"/>
      <c r="Q237" s="4"/>
    </row>
    <row r="238" spans="3:40">
      <c r="C238" s="105"/>
      <c r="D238" s="110"/>
      <c r="E238" s="111"/>
      <c r="F238" s="111"/>
      <c r="G238" s="112"/>
      <c r="H238" s="4"/>
      <c r="I238" s="111"/>
      <c r="J238" s="112"/>
      <c r="K238" s="4"/>
      <c r="L238" s="111"/>
      <c r="M238" s="112"/>
      <c r="N238" s="4"/>
      <c r="O238" s="111"/>
      <c r="P238" s="112"/>
      <c r="Q238" s="4"/>
    </row>
    <row r="239" spans="3:40">
      <c r="D239" s="110"/>
      <c r="E239" s="4"/>
      <c r="F239" s="4"/>
      <c r="G239" s="115"/>
      <c r="H239" s="4"/>
      <c r="I239" s="4"/>
      <c r="J239" s="115"/>
      <c r="K239" s="4"/>
      <c r="L239" s="4"/>
      <c r="M239" s="115"/>
      <c r="N239" s="4"/>
      <c r="O239" s="4"/>
      <c r="P239" s="115"/>
      <c r="Q239" s="4"/>
    </row>
    <row r="240" spans="3:40">
      <c r="D240" s="110"/>
      <c r="E240" s="4"/>
      <c r="F240" s="4"/>
      <c r="G240" s="115"/>
      <c r="H240" s="4"/>
      <c r="I240" s="4"/>
      <c r="J240" s="115"/>
      <c r="K240" s="4"/>
      <c r="L240" s="4"/>
      <c r="M240" s="115"/>
      <c r="N240" s="4"/>
      <c r="O240" s="4"/>
      <c r="P240" s="115"/>
      <c r="Q240" s="4"/>
    </row>
    <row r="241" spans="3:17">
      <c r="D241" s="110"/>
      <c r="E241" s="4"/>
      <c r="F241" s="4"/>
      <c r="G241" s="115"/>
      <c r="H241" s="4"/>
      <c r="I241" s="4"/>
      <c r="J241" s="115"/>
      <c r="K241" s="4"/>
      <c r="L241" s="4"/>
      <c r="M241" s="115"/>
      <c r="N241" s="4"/>
      <c r="O241" s="4"/>
      <c r="P241" s="115"/>
      <c r="Q241" s="4"/>
    </row>
    <row r="242" spans="3:17">
      <c r="D242" s="110"/>
      <c r="E242" s="4"/>
      <c r="F242" s="4"/>
      <c r="G242" s="115"/>
      <c r="H242" s="4"/>
      <c r="I242" s="4"/>
      <c r="J242" s="115"/>
      <c r="K242" s="4"/>
      <c r="L242" s="4"/>
      <c r="M242" s="115"/>
      <c r="N242" s="4"/>
      <c r="O242" s="4"/>
      <c r="P242" s="115"/>
      <c r="Q242" s="4"/>
    </row>
    <row r="243" spans="3:17">
      <c r="D243" s="110"/>
      <c r="E243" s="4"/>
      <c r="F243" s="4"/>
      <c r="G243" s="115"/>
      <c r="H243" s="4"/>
      <c r="I243" s="4"/>
      <c r="J243" s="115"/>
      <c r="K243" s="4"/>
      <c r="L243" s="4"/>
      <c r="M243" s="115"/>
      <c r="N243" s="4"/>
      <c r="O243" s="4"/>
      <c r="P243" s="115"/>
      <c r="Q243" s="4"/>
    </row>
    <row r="244" spans="3:17">
      <c r="C244" s="105"/>
      <c r="D244" s="110"/>
      <c r="E244" s="111"/>
      <c r="F244" s="111"/>
      <c r="G244" s="112"/>
      <c r="H244" s="4"/>
      <c r="I244" s="111"/>
      <c r="J244" s="112"/>
      <c r="K244" s="4"/>
      <c r="L244" s="111"/>
      <c r="M244" s="112"/>
      <c r="N244" s="4"/>
      <c r="O244" s="111"/>
      <c r="P244" s="112"/>
      <c r="Q244" s="4"/>
    </row>
    <row r="245" spans="3:17">
      <c r="D245" s="110"/>
      <c r="E245" s="4"/>
      <c r="F245" s="4"/>
      <c r="G245" s="115"/>
      <c r="H245" s="4"/>
      <c r="I245" s="4"/>
      <c r="J245" s="115"/>
      <c r="K245" s="4"/>
      <c r="L245" s="4"/>
      <c r="M245" s="115"/>
      <c r="N245" s="4"/>
      <c r="O245" s="4"/>
      <c r="P245" s="115"/>
      <c r="Q245" s="4"/>
    </row>
    <row r="246" spans="3:17">
      <c r="D246" s="110"/>
      <c r="E246" s="4"/>
      <c r="F246" s="4"/>
      <c r="G246" s="115"/>
      <c r="H246" s="4"/>
      <c r="I246" s="4"/>
      <c r="J246" s="115"/>
      <c r="K246" s="4"/>
      <c r="L246" s="4"/>
      <c r="M246" s="115"/>
      <c r="N246" s="4"/>
      <c r="O246" s="4"/>
      <c r="P246" s="115"/>
      <c r="Q246" s="4"/>
    </row>
    <row r="247" spans="3:17">
      <c r="D247" s="110"/>
      <c r="E247" s="4"/>
      <c r="F247" s="4"/>
      <c r="G247" s="115"/>
      <c r="H247" s="4"/>
      <c r="I247" s="4"/>
      <c r="J247" s="115"/>
      <c r="K247" s="4"/>
      <c r="L247" s="4"/>
      <c r="M247" s="115"/>
      <c r="N247" s="4"/>
      <c r="O247" s="4"/>
      <c r="P247" s="115"/>
      <c r="Q247" s="4"/>
    </row>
    <row r="248" spans="3:17">
      <c r="C248" s="105"/>
      <c r="D248" s="110"/>
      <c r="E248" s="111"/>
      <c r="F248" s="111"/>
      <c r="G248" s="112"/>
      <c r="H248" s="4"/>
      <c r="I248" s="111"/>
      <c r="J248" s="112"/>
      <c r="K248" s="4"/>
      <c r="L248" s="111"/>
      <c r="M248" s="112"/>
      <c r="N248" s="4"/>
      <c r="O248" s="111"/>
      <c r="P248" s="112"/>
      <c r="Q248" s="4"/>
    </row>
    <row r="249" spans="3:17">
      <c r="D249" s="110"/>
      <c r="E249" s="4"/>
      <c r="F249" s="4"/>
      <c r="G249" s="115"/>
      <c r="H249" s="4"/>
      <c r="I249" s="4"/>
      <c r="J249" s="115"/>
      <c r="K249" s="4"/>
      <c r="L249" s="4"/>
      <c r="M249" s="115"/>
      <c r="N249" s="4"/>
      <c r="O249" s="4"/>
      <c r="P249" s="115"/>
      <c r="Q249" s="4"/>
    </row>
    <row r="250" spans="3:17">
      <c r="D250" s="110"/>
      <c r="E250" s="4"/>
      <c r="F250" s="4"/>
      <c r="G250" s="115"/>
      <c r="H250" s="4"/>
      <c r="I250" s="4"/>
      <c r="J250" s="115"/>
      <c r="K250" s="4"/>
      <c r="L250" s="4"/>
      <c r="M250" s="115"/>
      <c r="N250" s="4"/>
      <c r="O250" s="4"/>
      <c r="P250" s="115"/>
      <c r="Q250" s="4"/>
    </row>
    <row r="251" spans="3:17">
      <c r="D251" s="4"/>
      <c r="E251" s="4"/>
      <c r="F251" s="4"/>
      <c r="G251" s="115"/>
      <c r="H251" s="4"/>
      <c r="I251" s="4"/>
      <c r="J251" s="115"/>
      <c r="K251" s="4"/>
      <c r="L251" s="4"/>
      <c r="M251" s="115"/>
      <c r="N251" s="4"/>
      <c r="O251" s="4"/>
      <c r="P251" s="115"/>
      <c r="Q251" s="4"/>
    </row>
    <row r="252" spans="3:17">
      <c r="C252" s="105"/>
      <c r="D252" s="110"/>
      <c r="E252" s="111"/>
      <c r="F252" s="111"/>
      <c r="G252" s="112"/>
      <c r="H252" s="4"/>
      <c r="I252" s="111"/>
      <c r="J252" s="112"/>
      <c r="K252" s="4"/>
      <c r="L252" s="111"/>
      <c r="M252" s="112"/>
      <c r="N252" s="4"/>
      <c r="O252" s="111"/>
      <c r="P252" s="112"/>
      <c r="Q252" s="4"/>
    </row>
    <row r="253" spans="3:17">
      <c r="D253" s="117"/>
      <c r="E253" s="109"/>
      <c r="F253" s="109"/>
      <c r="G253" s="109"/>
      <c r="H253" s="4"/>
      <c r="I253" s="109"/>
      <c r="J253" s="109"/>
      <c r="K253" s="4"/>
      <c r="L253" s="109"/>
      <c r="M253" s="109"/>
      <c r="N253" s="4"/>
      <c r="O253" s="109"/>
      <c r="P253" s="109"/>
      <c r="Q253" s="4"/>
    </row>
    <row r="254" spans="3:17" ht="15">
      <c r="C254" s="105"/>
      <c r="D254" s="110"/>
      <c r="E254" s="118"/>
      <c r="F254" s="118"/>
      <c r="G254" s="112"/>
      <c r="H254" s="108"/>
      <c r="I254" s="118"/>
      <c r="J254" s="112"/>
      <c r="K254" s="108"/>
      <c r="L254" s="118"/>
      <c r="M254" s="112"/>
      <c r="N254" s="108"/>
      <c r="O254" s="118"/>
      <c r="P254" s="112"/>
      <c r="Q254" s="108"/>
    </row>
    <row r="255" spans="3:17" ht="15">
      <c r="C255" s="105"/>
      <c r="D255" s="119"/>
      <c r="E255" s="111"/>
      <c r="F255" s="111"/>
      <c r="G255" s="112"/>
      <c r="H255" s="113"/>
      <c r="I255" s="111"/>
      <c r="J255" s="112"/>
      <c r="K255" s="113"/>
      <c r="L255" s="111"/>
      <c r="M255" s="112"/>
      <c r="N255" s="113"/>
      <c r="O255" s="111"/>
      <c r="P255" s="112"/>
      <c r="Q255" s="113"/>
    </row>
    <row r="256" spans="3:17">
      <c r="C256" s="105"/>
      <c r="D256" s="110"/>
      <c r="E256" s="111"/>
      <c r="F256" s="111"/>
      <c r="G256" s="112"/>
      <c r="H256" s="4"/>
      <c r="I256" s="111"/>
      <c r="J256" s="112"/>
      <c r="K256" s="4"/>
      <c r="L256" s="111"/>
      <c r="M256" s="112"/>
      <c r="N256" s="4"/>
      <c r="O256" s="111"/>
      <c r="P256" s="112"/>
      <c r="Q256" s="4"/>
    </row>
    <row r="257" spans="3:18" ht="15">
      <c r="C257" s="105"/>
      <c r="D257" s="110"/>
      <c r="E257" s="111"/>
      <c r="F257" s="111"/>
      <c r="G257" s="112"/>
      <c r="H257" s="113"/>
      <c r="I257" s="111"/>
      <c r="J257" s="112"/>
      <c r="K257" s="113"/>
      <c r="L257" s="111"/>
      <c r="M257" s="112"/>
      <c r="N257" s="113"/>
      <c r="O257" s="111"/>
      <c r="P257" s="112"/>
      <c r="Q257" s="113"/>
    </row>
    <row r="258" spans="3:18">
      <c r="C258" s="105"/>
      <c r="D258" s="110"/>
      <c r="E258" s="111"/>
      <c r="F258" s="111"/>
      <c r="G258" s="112"/>
      <c r="H258" s="4"/>
      <c r="I258" s="111"/>
      <c r="J258" s="112"/>
      <c r="K258" s="4"/>
      <c r="L258" s="111"/>
      <c r="M258" s="112"/>
      <c r="N258" s="4"/>
      <c r="O258" s="111"/>
      <c r="P258" s="112"/>
      <c r="Q258" s="4"/>
    </row>
    <row r="259" spans="3:18">
      <c r="C259" s="105"/>
      <c r="D259" s="110"/>
      <c r="E259" s="111"/>
      <c r="F259" s="111"/>
      <c r="G259" s="112"/>
      <c r="H259" s="4"/>
      <c r="I259" s="111"/>
      <c r="J259" s="112"/>
      <c r="K259" s="4"/>
      <c r="L259" s="111"/>
      <c r="M259" s="112"/>
      <c r="N259" s="4"/>
      <c r="O259" s="111"/>
      <c r="P259" s="112"/>
      <c r="Q259" s="4"/>
      <c r="R259" s="105"/>
    </row>
    <row r="260" spans="3:18">
      <c r="C260" s="105"/>
      <c r="D260" s="110"/>
      <c r="E260" s="111"/>
      <c r="F260" s="111"/>
      <c r="G260" s="112"/>
      <c r="H260" s="4"/>
      <c r="I260" s="111"/>
      <c r="J260" s="112"/>
      <c r="K260" s="4"/>
      <c r="L260" s="111"/>
      <c r="M260" s="112"/>
      <c r="N260" s="4"/>
      <c r="O260" s="111"/>
      <c r="P260" s="112"/>
      <c r="Q260" s="4"/>
      <c r="R260" s="105"/>
    </row>
    <row r="261" spans="3:18">
      <c r="D261" s="4"/>
      <c r="E261" s="4"/>
      <c r="F261" s="4"/>
      <c r="G261" s="4"/>
      <c r="H261" s="4"/>
      <c r="I261" s="4"/>
      <c r="J261" s="4"/>
      <c r="K261" s="4"/>
      <c r="L261" s="4"/>
      <c r="M261" s="4"/>
      <c r="N261" s="4"/>
      <c r="O261" s="4"/>
      <c r="P261" s="4"/>
      <c r="Q261" s="4"/>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BE6BF-5C3A-4C09-AF79-AAC749F74CF8}">
  <dimension ref="B2:AY261"/>
  <sheetViews>
    <sheetView topLeftCell="A29" zoomScale="40" zoomScaleNormal="40" workbookViewId="0">
      <selection activeCell="C97" sqref="C97"/>
    </sheetView>
  </sheetViews>
  <sheetFormatPr defaultColWidth="9.140625" defaultRowHeight="12.75"/>
  <cols>
    <col min="1" max="1" width="9.140625" style="4" customWidth="1"/>
    <col min="2" max="2" width="7.28515625" style="4" customWidth="1"/>
    <col min="3" max="3" width="89.28515625" style="4" bestFit="1" customWidth="1"/>
    <col min="4" max="4" width="42.28515625" style="104" bestFit="1" customWidth="1"/>
    <col min="5" max="5" width="32.7109375" style="104" bestFit="1" customWidth="1"/>
    <col min="6" max="6" width="13.85546875" style="104" customWidth="1"/>
    <col min="7" max="7" width="22.28515625" style="104" bestFit="1" customWidth="1"/>
    <col min="8" max="8" width="34.42578125" style="104" bestFit="1" customWidth="1"/>
    <col min="9" max="9" width="13.85546875" style="104" customWidth="1"/>
    <col min="10" max="10" width="22.28515625" style="104" bestFit="1" customWidth="1"/>
    <col min="11" max="11" width="34.42578125" style="104" bestFit="1" customWidth="1"/>
    <col min="12" max="22" width="9.140625" style="4"/>
    <col min="23" max="23" width="10" style="4" customWidth="1"/>
    <col min="24" max="24" width="9.85546875" style="4" customWidth="1"/>
    <col min="25" max="25" width="10.140625" style="4" customWidth="1"/>
    <col min="26" max="26" width="9" style="4" customWidth="1"/>
    <col min="27" max="27" width="10.7109375" style="4" customWidth="1"/>
    <col min="28" max="28" width="12" style="4" customWidth="1"/>
    <col min="29" max="29" width="10.5703125" style="4" customWidth="1"/>
    <col min="30" max="33" width="9.140625" style="4"/>
    <col min="34" max="35" width="9.140625" style="4" customWidth="1"/>
    <col min="36" max="36" width="9.5703125" style="4" customWidth="1"/>
    <col min="37" max="37" width="9.42578125" style="4" customWidth="1"/>
    <col min="38" max="38" width="9.28515625" style="4" customWidth="1"/>
    <col min="39" max="39" width="10.85546875" style="4" customWidth="1"/>
    <col min="40" max="40" width="11.28515625" style="4" customWidth="1"/>
    <col min="41" max="262" width="9.140625" style="4"/>
    <col min="263" max="263" width="9.140625" style="4" customWidth="1"/>
    <col min="264" max="264" width="7.28515625" style="4" customWidth="1"/>
    <col min="265" max="265" width="96.85546875" style="4" customWidth="1"/>
    <col min="266" max="266" width="26.28515625" style="4" customWidth="1"/>
    <col min="267" max="267" width="17.28515625" style="4" customWidth="1"/>
    <col min="268" max="268" width="25.42578125" style="4" customWidth="1"/>
    <col min="269" max="269" width="21" style="4" customWidth="1"/>
    <col min="270" max="270" width="27.5703125" style="4" customWidth="1"/>
    <col min="271" max="272" width="9.140625" style="4"/>
    <col min="273" max="273" width="11.42578125" style="4" bestFit="1" customWidth="1"/>
    <col min="274" max="274" width="9.140625" style="4"/>
    <col min="275" max="275" width="9.140625" style="4" customWidth="1"/>
    <col min="276" max="278" width="9.140625" style="4"/>
    <col min="279" max="279" width="10" style="4" customWidth="1"/>
    <col min="280" max="280" width="9.85546875" style="4" customWidth="1"/>
    <col min="281" max="281" width="10.140625" style="4" customWidth="1"/>
    <col min="282" max="282" width="9" style="4" customWidth="1"/>
    <col min="283" max="283" width="10.7109375" style="4" customWidth="1"/>
    <col min="284" max="284" width="12" style="4" customWidth="1"/>
    <col min="285" max="285" width="10.5703125" style="4" customWidth="1"/>
    <col min="286" max="289" width="9.140625" style="4"/>
    <col min="290" max="291" width="9.140625" style="4" customWidth="1"/>
    <col min="292" max="292" width="9.5703125" style="4" customWidth="1"/>
    <col min="293" max="293" width="9.42578125" style="4" customWidth="1"/>
    <col min="294" max="294" width="9.28515625" style="4" customWidth="1"/>
    <col min="295" max="295" width="10.85546875" style="4" customWidth="1"/>
    <col min="296" max="296" width="11.28515625" style="4" customWidth="1"/>
    <col min="297" max="518" width="9.140625" style="4"/>
    <col min="519" max="519" width="9.140625" style="4" customWidth="1"/>
    <col min="520" max="520" width="7.28515625" style="4" customWidth="1"/>
    <col min="521" max="521" width="96.85546875" style="4" customWidth="1"/>
    <col min="522" max="522" width="26.28515625" style="4" customWidth="1"/>
    <col min="523" max="523" width="17.28515625" style="4" customWidth="1"/>
    <col min="524" max="524" width="25.42578125" style="4" customWidth="1"/>
    <col min="525" max="525" width="21" style="4" customWidth="1"/>
    <col min="526" max="526" width="27.5703125" style="4" customWidth="1"/>
    <col min="527" max="528" width="9.140625" style="4"/>
    <col min="529" max="529" width="11.42578125" style="4" bestFit="1" customWidth="1"/>
    <col min="530" max="530" width="9.140625" style="4"/>
    <col min="531" max="531" width="9.140625" style="4" customWidth="1"/>
    <col min="532" max="534" width="9.140625" style="4"/>
    <col min="535" max="535" width="10" style="4" customWidth="1"/>
    <col min="536" max="536" width="9.85546875" style="4" customWidth="1"/>
    <col min="537" max="537" width="10.140625" style="4" customWidth="1"/>
    <col min="538" max="538" width="9" style="4" customWidth="1"/>
    <col min="539" max="539" width="10.7109375" style="4" customWidth="1"/>
    <col min="540" max="540" width="12" style="4" customWidth="1"/>
    <col min="541" max="541" width="10.5703125" style="4" customWidth="1"/>
    <col min="542" max="545" width="9.140625" style="4"/>
    <col min="546" max="547" width="9.140625" style="4" customWidth="1"/>
    <col min="548" max="548" width="9.5703125" style="4" customWidth="1"/>
    <col min="549" max="549" width="9.42578125" style="4" customWidth="1"/>
    <col min="550" max="550" width="9.28515625" style="4" customWidth="1"/>
    <col min="551" max="551" width="10.85546875" style="4" customWidth="1"/>
    <col min="552" max="552" width="11.28515625" style="4" customWidth="1"/>
    <col min="553" max="774" width="9.140625" style="4"/>
    <col min="775" max="775" width="9.140625" style="4" customWidth="1"/>
    <col min="776" max="776" width="7.28515625" style="4" customWidth="1"/>
    <col min="777" max="777" width="96.85546875" style="4" customWidth="1"/>
    <col min="778" max="778" width="26.28515625" style="4" customWidth="1"/>
    <col min="779" max="779" width="17.28515625" style="4" customWidth="1"/>
    <col min="780" max="780" width="25.42578125" style="4" customWidth="1"/>
    <col min="781" max="781" width="21" style="4" customWidth="1"/>
    <col min="782" max="782" width="27.5703125" style="4" customWidth="1"/>
    <col min="783" max="784" width="9.140625" style="4"/>
    <col min="785" max="785" width="11.42578125" style="4" bestFit="1" customWidth="1"/>
    <col min="786" max="786" width="9.140625" style="4"/>
    <col min="787" max="787" width="9.140625" style="4" customWidth="1"/>
    <col min="788" max="790" width="9.140625" style="4"/>
    <col min="791" max="791" width="10" style="4" customWidth="1"/>
    <col min="792" max="792" width="9.85546875" style="4" customWidth="1"/>
    <col min="793" max="793" width="10.140625" style="4" customWidth="1"/>
    <col min="794" max="794" width="9" style="4" customWidth="1"/>
    <col min="795" max="795" width="10.7109375" style="4" customWidth="1"/>
    <col min="796" max="796" width="12" style="4" customWidth="1"/>
    <col min="797" max="797" width="10.5703125" style="4" customWidth="1"/>
    <col min="798" max="801" width="9.140625" style="4"/>
    <col min="802" max="803" width="9.140625" style="4" customWidth="1"/>
    <col min="804" max="804" width="9.5703125" style="4" customWidth="1"/>
    <col min="805" max="805" width="9.42578125" style="4" customWidth="1"/>
    <col min="806" max="806" width="9.28515625" style="4" customWidth="1"/>
    <col min="807" max="807" width="10.85546875" style="4" customWidth="1"/>
    <col min="808" max="808" width="11.28515625" style="4" customWidth="1"/>
    <col min="809" max="1030" width="9.140625" style="4"/>
    <col min="1031" max="1031" width="9.140625" style="4" customWidth="1"/>
    <col min="1032" max="1032" width="7.28515625" style="4" customWidth="1"/>
    <col min="1033" max="1033" width="96.85546875" style="4" customWidth="1"/>
    <col min="1034" max="1034" width="26.28515625" style="4" customWidth="1"/>
    <col min="1035" max="1035" width="17.28515625" style="4" customWidth="1"/>
    <col min="1036" max="1036" width="25.42578125" style="4" customWidth="1"/>
    <col min="1037" max="1037" width="21" style="4" customWidth="1"/>
    <col min="1038" max="1038" width="27.5703125" style="4" customWidth="1"/>
    <col min="1039" max="1040" width="9.140625" style="4"/>
    <col min="1041" max="1041" width="11.42578125" style="4" bestFit="1" customWidth="1"/>
    <col min="1042" max="1042" width="9.140625" style="4"/>
    <col min="1043" max="1043" width="9.140625" style="4" customWidth="1"/>
    <col min="1044" max="1046" width="9.140625" style="4"/>
    <col min="1047" max="1047" width="10" style="4" customWidth="1"/>
    <col min="1048" max="1048" width="9.85546875" style="4" customWidth="1"/>
    <col min="1049" max="1049" width="10.140625" style="4" customWidth="1"/>
    <col min="1050" max="1050" width="9" style="4" customWidth="1"/>
    <col min="1051" max="1051" width="10.7109375" style="4" customWidth="1"/>
    <col min="1052" max="1052" width="12" style="4" customWidth="1"/>
    <col min="1053" max="1053" width="10.5703125" style="4" customWidth="1"/>
    <col min="1054" max="1057" width="9.140625" style="4"/>
    <col min="1058" max="1059" width="9.140625" style="4" customWidth="1"/>
    <col min="1060" max="1060" width="9.5703125" style="4" customWidth="1"/>
    <col min="1061" max="1061" width="9.42578125" style="4" customWidth="1"/>
    <col min="1062" max="1062" width="9.28515625" style="4" customWidth="1"/>
    <col min="1063" max="1063" width="10.85546875" style="4" customWidth="1"/>
    <col min="1064" max="1064" width="11.28515625" style="4" customWidth="1"/>
    <col min="1065" max="1286" width="9.140625" style="4"/>
    <col min="1287" max="1287" width="9.140625" style="4" customWidth="1"/>
    <col min="1288" max="1288" width="7.28515625" style="4" customWidth="1"/>
    <col min="1289" max="1289" width="96.85546875" style="4" customWidth="1"/>
    <col min="1290" max="1290" width="26.28515625" style="4" customWidth="1"/>
    <col min="1291" max="1291" width="17.28515625" style="4" customWidth="1"/>
    <col min="1292" max="1292" width="25.42578125" style="4" customWidth="1"/>
    <col min="1293" max="1293" width="21" style="4" customWidth="1"/>
    <col min="1294" max="1294" width="27.5703125" style="4" customWidth="1"/>
    <col min="1295" max="1296" width="9.140625" style="4"/>
    <col min="1297" max="1297" width="11.42578125" style="4" bestFit="1" customWidth="1"/>
    <col min="1298" max="1298" width="9.140625" style="4"/>
    <col min="1299" max="1299" width="9.140625" style="4" customWidth="1"/>
    <col min="1300" max="1302" width="9.140625" style="4"/>
    <col min="1303" max="1303" width="10" style="4" customWidth="1"/>
    <col min="1304" max="1304" width="9.85546875" style="4" customWidth="1"/>
    <col min="1305" max="1305" width="10.140625" style="4" customWidth="1"/>
    <col min="1306" max="1306" width="9" style="4" customWidth="1"/>
    <col min="1307" max="1307" width="10.7109375" style="4" customWidth="1"/>
    <col min="1308" max="1308" width="12" style="4" customWidth="1"/>
    <col min="1309" max="1309" width="10.5703125" style="4" customWidth="1"/>
    <col min="1310" max="1313" width="9.140625" style="4"/>
    <col min="1314" max="1315" width="9.140625" style="4" customWidth="1"/>
    <col min="1316" max="1316" width="9.5703125" style="4" customWidth="1"/>
    <col min="1317" max="1317" width="9.42578125" style="4" customWidth="1"/>
    <col min="1318" max="1318" width="9.28515625" style="4" customWidth="1"/>
    <col min="1319" max="1319" width="10.85546875" style="4" customWidth="1"/>
    <col min="1320" max="1320" width="11.28515625" style="4" customWidth="1"/>
    <col min="1321" max="1542" width="9.140625" style="4"/>
    <col min="1543" max="1543" width="9.140625" style="4" customWidth="1"/>
    <col min="1544" max="1544" width="7.28515625" style="4" customWidth="1"/>
    <col min="1545" max="1545" width="96.85546875" style="4" customWidth="1"/>
    <col min="1546" max="1546" width="26.28515625" style="4" customWidth="1"/>
    <col min="1547" max="1547" width="17.28515625" style="4" customWidth="1"/>
    <col min="1548" max="1548" width="25.42578125" style="4" customWidth="1"/>
    <col min="1549" max="1549" width="21" style="4" customWidth="1"/>
    <col min="1550" max="1550" width="27.5703125" style="4" customWidth="1"/>
    <col min="1551" max="1552" width="9.140625" style="4"/>
    <col min="1553" max="1553" width="11.42578125" style="4" bestFit="1" customWidth="1"/>
    <col min="1554" max="1554" width="9.140625" style="4"/>
    <col min="1555" max="1555" width="9.140625" style="4" customWidth="1"/>
    <col min="1556" max="1558" width="9.140625" style="4"/>
    <col min="1559" max="1559" width="10" style="4" customWidth="1"/>
    <col min="1560" max="1560" width="9.85546875" style="4" customWidth="1"/>
    <col min="1561" max="1561" width="10.140625" style="4" customWidth="1"/>
    <col min="1562" max="1562" width="9" style="4" customWidth="1"/>
    <col min="1563" max="1563" width="10.7109375" style="4" customWidth="1"/>
    <col min="1564" max="1564" width="12" style="4" customWidth="1"/>
    <col min="1565" max="1565" width="10.5703125" style="4" customWidth="1"/>
    <col min="1566" max="1569" width="9.140625" style="4"/>
    <col min="1570" max="1571" width="9.140625" style="4" customWidth="1"/>
    <col min="1572" max="1572" width="9.5703125" style="4" customWidth="1"/>
    <col min="1573" max="1573" width="9.42578125" style="4" customWidth="1"/>
    <col min="1574" max="1574" width="9.28515625" style="4" customWidth="1"/>
    <col min="1575" max="1575" width="10.85546875" style="4" customWidth="1"/>
    <col min="1576" max="1576" width="11.28515625" style="4" customWidth="1"/>
    <col min="1577" max="1798" width="9.140625" style="4"/>
    <col min="1799" max="1799" width="9.140625" style="4" customWidth="1"/>
    <col min="1800" max="1800" width="7.28515625" style="4" customWidth="1"/>
    <col min="1801" max="1801" width="96.85546875" style="4" customWidth="1"/>
    <col min="1802" max="1802" width="26.28515625" style="4" customWidth="1"/>
    <col min="1803" max="1803" width="17.28515625" style="4" customWidth="1"/>
    <col min="1804" max="1804" width="25.42578125" style="4" customWidth="1"/>
    <col min="1805" max="1805" width="21" style="4" customWidth="1"/>
    <col min="1806" max="1806" width="27.5703125" style="4" customWidth="1"/>
    <col min="1807" max="1808" width="9.140625" style="4"/>
    <col min="1809" max="1809" width="11.42578125" style="4" bestFit="1" customWidth="1"/>
    <col min="1810" max="1810" width="9.140625" style="4"/>
    <col min="1811" max="1811" width="9.140625" style="4" customWidth="1"/>
    <col min="1812" max="1814" width="9.140625" style="4"/>
    <col min="1815" max="1815" width="10" style="4" customWidth="1"/>
    <col min="1816" max="1816" width="9.85546875" style="4" customWidth="1"/>
    <col min="1817" max="1817" width="10.140625" style="4" customWidth="1"/>
    <col min="1818" max="1818" width="9" style="4" customWidth="1"/>
    <col min="1819" max="1819" width="10.7109375" style="4" customWidth="1"/>
    <col min="1820" max="1820" width="12" style="4" customWidth="1"/>
    <col min="1821" max="1821" width="10.5703125" style="4" customWidth="1"/>
    <col min="1822" max="1825" width="9.140625" style="4"/>
    <col min="1826" max="1827" width="9.140625" style="4" customWidth="1"/>
    <col min="1828" max="1828" width="9.5703125" style="4" customWidth="1"/>
    <col min="1829" max="1829" width="9.42578125" style="4" customWidth="1"/>
    <col min="1830" max="1830" width="9.28515625" style="4" customWidth="1"/>
    <col min="1831" max="1831" width="10.85546875" style="4" customWidth="1"/>
    <col min="1832" max="1832" width="11.28515625" style="4" customWidth="1"/>
    <col min="1833" max="2054" width="9.140625" style="4"/>
    <col min="2055" max="2055" width="9.140625" style="4" customWidth="1"/>
    <col min="2056" max="2056" width="7.28515625" style="4" customWidth="1"/>
    <col min="2057" max="2057" width="96.85546875" style="4" customWidth="1"/>
    <col min="2058" max="2058" width="26.28515625" style="4" customWidth="1"/>
    <col min="2059" max="2059" width="17.28515625" style="4" customWidth="1"/>
    <col min="2060" max="2060" width="25.42578125" style="4" customWidth="1"/>
    <col min="2061" max="2061" width="21" style="4" customWidth="1"/>
    <col min="2062" max="2062" width="27.5703125" style="4" customWidth="1"/>
    <col min="2063" max="2064" width="9.140625" style="4"/>
    <col min="2065" max="2065" width="11.42578125" style="4" bestFit="1" customWidth="1"/>
    <col min="2066" max="2066" width="9.140625" style="4"/>
    <col min="2067" max="2067" width="9.140625" style="4" customWidth="1"/>
    <col min="2068" max="2070" width="9.140625" style="4"/>
    <col min="2071" max="2071" width="10" style="4" customWidth="1"/>
    <col min="2072" max="2072" width="9.85546875" style="4" customWidth="1"/>
    <col min="2073" max="2073" width="10.140625" style="4" customWidth="1"/>
    <col min="2074" max="2074" width="9" style="4" customWidth="1"/>
    <col min="2075" max="2075" width="10.7109375" style="4" customWidth="1"/>
    <col min="2076" max="2076" width="12" style="4" customWidth="1"/>
    <col min="2077" max="2077" width="10.5703125" style="4" customWidth="1"/>
    <col min="2078" max="2081" width="9.140625" style="4"/>
    <col min="2082" max="2083" width="9.140625" style="4" customWidth="1"/>
    <col min="2084" max="2084" width="9.5703125" style="4" customWidth="1"/>
    <col min="2085" max="2085" width="9.42578125" style="4" customWidth="1"/>
    <col min="2086" max="2086" width="9.28515625" style="4" customWidth="1"/>
    <col min="2087" max="2087" width="10.85546875" style="4" customWidth="1"/>
    <col min="2088" max="2088" width="11.28515625" style="4" customWidth="1"/>
    <col min="2089" max="2310" width="9.140625" style="4"/>
    <col min="2311" max="2311" width="9.140625" style="4" customWidth="1"/>
    <col min="2312" max="2312" width="7.28515625" style="4" customWidth="1"/>
    <col min="2313" max="2313" width="96.85546875" style="4" customWidth="1"/>
    <col min="2314" max="2314" width="26.28515625" style="4" customWidth="1"/>
    <col min="2315" max="2315" width="17.28515625" style="4" customWidth="1"/>
    <col min="2316" max="2316" width="25.42578125" style="4" customWidth="1"/>
    <col min="2317" max="2317" width="21" style="4" customWidth="1"/>
    <col min="2318" max="2318" width="27.5703125" style="4" customWidth="1"/>
    <col min="2319" max="2320" width="9.140625" style="4"/>
    <col min="2321" max="2321" width="11.42578125" style="4" bestFit="1" customWidth="1"/>
    <col min="2322" max="2322" width="9.140625" style="4"/>
    <col min="2323" max="2323" width="9.140625" style="4" customWidth="1"/>
    <col min="2324" max="2326" width="9.140625" style="4"/>
    <col min="2327" max="2327" width="10" style="4" customWidth="1"/>
    <col min="2328" max="2328" width="9.85546875" style="4" customWidth="1"/>
    <col min="2329" max="2329" width="10.140625" style="4" customWidth="1"/>
    <col min="2330" max="2330" width="9" style="4" customWidth="1"/>
    <col min="2331" max="2331" width="10.7109375" style="4" customWidth="1"/>
    <col min="2332" max="2332" width="12" style="4" customWidth="1"/>
    <col min="2333" max="2333" width="10.5703125" style="4" customWidth="1"/>
    <col min="2334" max="2337" width="9.140625" style="4"/>
    <col min="2338" max="2339" width="9.140625" style="4" customWidth="1"/>
    <col min="2340" max="2340" width="9.5703125" style="4" customWidth="1"/>
    <col min="2341" max="2341" width="9.42578125" style="4" customWidth="1"/>
    <col min="2342" max="2342" width="9.28515625" style="4" customWidth="1"/>
    <col min="2343" max="2343" width="10.85546875" style="4" customWidth="1"/>
    <col min="2344" max="2344" width="11.28515625" style="4" customWidth="1"/>
    <col min="2345" max="2566" width="9.140625" style="4"/>
    <col min="2567" max="2567" width="9.140625" style="4" customWidth="1"/>
    <col min="2568" max="2568" width="7.28515625" style="4" customWidth="1"/>
    <col min="2569" max="2569" width="96.85546875" style="4" customWidth="1"/>
    <col min="2570" max="2570" width="26.28515625" style="4" customWidth="1"/>
    <col min="2571" max="2571" width="17.28515625" style="4" customWidth="1"/>
    <col min="2572" max="2572" width="25.42578125" style="4" customWidth="1"/>
    <col min="2573" max="2573" width="21" style="4" customWidth="1"/>
    <col min="2574" max="2574" width="27.5703125" style="4" customWidth="1"/>
    <col min="2575" max="2576" width="9.140625" style="4"/>
    <col min="2577" max="2577" width="11.42578125" style="4" bestFit="1" customWidth="1"/>
    <col min="2578" max="2578" width="9.140625" style="4"/>
    <col min="2579" max="2579" width="9.140625" style="4" customWidth="1"/>
    <col min="2580" max="2582" width="9.140625" style="4"/>
    <col min="2583" max="2583" width="10" style="4" customWidth="1"/>
    <col min="2584" max="2584" width="9.85546875" style="4" customWidth="1"/>
    <col min="2585" max="2585" width="10.140625" style="4" customWidth="1"/>
    <col min="2586" max="2586" width="9" style="4" customWidth="1"/>
    <col min="2587" max="2587" width="10.7109375" style="4" customWidth="1"/>
    <col min="2588" max="2588" width="12" style="4" customWidth="1"/>
    <col min="2589" max="2589" width="10.5703125" style="4" customWidth="1"/>
    <col min="2590" max="2593" width="9.140625" style="4"/>
    <col min="2594" max="2595" width="9.140625" style="4" customWidth="1"/>
    <col min="2596" max="2596" width="9.5703125" style="4" customWidth="1"/>
    <col min="2597" max="2597" width="9.42578125" style="4" customWidth="1"/>
    <col min="2598" max="2598" width="9.28515625" style="4" customWidth="1"/>
    <col min="2599" max="2599" width="10.85546875" style="4" customWidth="1"/>
    <col min="2600" max="2600" width="11.28515625" style="4" customWidth="1"/>
    <col min="2601" max="2822" width="9.140625" style="4"/>
    <col min="2823" max="2823" width="9.140625" style="4" customWidth="1"/>
    <col min="2824" max="2824" width="7.28515625" style="4" customWidth="1"/>
    <col min="2825" max="2825" width="96.85546875" style="4" customWidth="1"/>
    <col min="2826" max="2826" width="26.28515625" style="4" customWidth="1"/>
    <col min="2827" max="2827" width="17.28515625" style="4" customWidth="1"/>
    <col min="2828" max="2828" width="25.42578125" style="4" customWidth="1"/>
    <col min="2829" max="2829" width="21" style="4" customWidth="1"/>
    <col min="2830" max="2830" width="27.5703125" style="4" customWidth="1"/>
    <col min="2831" max="2832" width="9.140625" style="4"/>
    <col min="2833" max="2833" width="11.42578125" style="4" bestFit="1" customWidth="1"/>
    <col min="2834" max="2834" width="9.140625" style="4"/>
    <col min="2835" max="2835" width="9.140625" style="4" customWidth="1"/>
    <col min="2836" max="2838" width="9.140625" style="4"/>
    <col min="2839" max="2839" width="10" style="4" customWidth="1"/>
    <col min="2840" max="2840" width="9.85546875" style="4" customWidth="1"/>
    <col min="2841" max="2841" width="10.140625" style="4" customWidth="1"/>
    <col min="2842" max="2842" width="9" style="4" customWidth="1"/>
    <col min="2843" max="2843" width="10.7109375" style="4" customWidth="1"/>
    <col min="2844" max="2844" width="12" style="4" customWidth="1"/>
    <col min="2845" max="2845" width="10.5703125" style="4" customWidth="1"/>
    <col min="2846" max="2849" width="9.140625" style="4"/>
    <col min="2850" max="2851" width="9.140625" style="4" customWidth="1"/>
    <col min="2852" max="2852" width="9.5703125" style="4" customWidth="1"/>
    <col min="2853" max="2853" width="9.42578125" style="4" customWidth="1"/>
    <col min="2854" max="2854" width="9.28515625" style="4" customWidth="1"/>
    <col min="2855" max="2855" width="10.85546875" style="4" customWidth="1"/>
    <col min="2856" max="2856" width="11.28515625" style="4" customWidth="1"/>
    <col min="2857" max="3078" width="9.140625" style="4"/>
    <col min="3079" max="3079" width="9.140625" style="4" customWidth="1"/>
    <col min="3080" max="3080" width="7.28515625" style="4" customWidth="1"/>
    <col min="3081" max="3081" width="96.85546875" style="4" customWidth="1"/>
    <col min="3082" max="3082" width="26.28515625" style="4" customWidth="1"/>
    <col min="3083" max="3083" width="17.28515625" style="4" customWidth="1"/>
    <col min="3084" max="3084" width="25.42578125" style="4" customWidth="1"/>
    <col min="3085" max="3085" width="21" style="4" customWidth="1"/>
    <col min="3086" max="3086" width="27.5703125" style="4" customWidth="1"/>
    <col min="3087" max="3088" width="9.140625" style="4"/>
    <col min="3089" max="3089" width="11.42578125" style="4" bestFit="1" customWidth="1"/>
    <col min="3090" max="3090" width="9.140625" style="4"/>
    <col min="3091" max="3091" width="9.140625" style="4" customWidth="1"/>
    <col min="3092" max="3094" width="9.140625" style="4"/>
    <col min="3095" max="3095" width="10" style="4" customWidth="1"/>
    <col min="3096" max="3096" width="9.85546875" style="4" customWidth="1"/>
    <col min="3097" max="3097" width="10.140625" style="4" customWidth="1"/>
    <col min="3098" max="3098" width="9" style="4" customWidth="1"/>
    <col min="3099" max="3099" width="10.7109375" style="4" customWidth="1"/>
    <col min="3100" max="3100" width="12" style="4" customWidth="1"/>
    <col min="3101" max="3101" width="10.5703125" style="4" customWidth="1"/>
    <col min="3102" max="3105" width="9.140625" style="4"/>
    <col min="3106" max="3107" width="9.140625" style="4" customWidth="1"/>
    <col min="3108" max="3108" width="9.5703125" style="4" customWidth="1"/>
    <col min="3109" max="3109" width="9.42578125" style="4" customWidth="1"/>
    <col min="3110" max="3110" width="9.28515625" style="4" customWidth="1"/>
    <col min="3111" max="3111" width="10.85546875" style="4" customWidth="1"/>
    <col min="3112" max="3112" width="11.28515625" style="4" customWidth="1"/>
    <col min="3113" max="3334" width="9.140625" style="4"/>
    <col min="3335" max="3335" width="9.140625" style="4" customWidth="1"/>
    <col min="3336" max="3336" width="7.28515625" style="4" customWidth="1"/>
    <col min="3337" max="3337" width="96.85546875" style="4" customWidth="1"/>
    <col min="3338" max="3338" width="26.28515625" style="4" customWidth="1"/>
    <col min="3339" max="3339" width="17.28515625" style="4" customWidth="1"/>
    <col min="3340" max="3340" width="25.42578125" style="4" customWidth="1"/>
    <col min="3341" max="3341" width="21" style="4" customWidth="1"/>
    <col min="3342" max="3342" width="27.5703125" style="4" customWidth="1"/>
    <col min="3343" max="3344" width="9.140625" style="4"/>
    <col min="3345" max="3345" width="11.42578125" style="4" bestFit="1" customWidth="1"/>
    <col min="3346" max="3346" width="9.140625" style="4"/>
    <col min="3347" max="3347" width="9.140625" style="4" customWidth="1"/>
    <col min="3348" max="3350" width="9.140625" style="4"/>
    <col min="3351" max="3351" width="10" style="4" customWidth="1"/>
    <col min="3352" max="3352" width="9.85546875" style="4" customWidth="1"/>
    <col min="3353" max="3353" width="10.140625" style="4" customWidth="1"/>
    <col min="3354" max="3354" width="9" style="4" customWidth="1"/>
    <col min="3355" max="3355" width="10.7109375" style="4" customWidth="1"/>
    <col min="3356" max="3356" width="12" style="4" customWidth="1"/>
    <col min="3357" max="3357" width="10.5703125" style="4" customWidth="1"/>
    <col min="3358" max="3361" width="9.140625" style="4"/>
    <col min="3362" max="3363" width="9.140625" style="4" customWidth="1"/>
    <col min="3364" max="3364" width="9.5703125" style="4" customWidth="1"/>
    <col min="3365" max="3365" width="9.42578125" style="4" customWidth="1"/>
    <col min="3366" max="3366" width="9.28515625" style="4" customWidth="1"/>
    <col min="3367" max="3367" width="10.85546875" style="4" customWidth="1"/>
    <col min="3368" max="3368" width="11.28515625" style="4" customWidth="1"/>
    <col min="3369" max="3590" width="9.140625" style="4"/>
    <col min="3591" max="3591" width="9.140625" style="4" customWidth="1"/>
    <col min="3592" max="3592" width="7.28515625" style="4" customWidth="1"/>
    <col min="3593" max="3593" width="96.85546875" style="4" customWidth="1"/>
    <col min="3594" max="3594" width="26.28515625" style="4" customWidth="1"/>
    <col min="3595" max="3595" width="17.28515625" style="4" customWidth="1"/>
    <col min="3596" max="3596" width="25.42578125" style="4" customWidth="1"/>
    <col min="3597" max="3597" width="21" style="4" customWidth="1"/>
    <col min="3598" max="3598" width="27.5703125" style="4" customWidth="1"/>
    <col min="3599" max="3600" width="9.140625" style="4"/>
    <col min="3601" max="3601" width="11.42578125" style="4" bestFit="1" customWidth="1"/>
    <col min="3602" max="3602" width="9.140625" style="4"/>
    <col min="3603" max="3603" width="9.140625" style="4" customWidth="1"/>
    <col min="3604" max="3606" width="9.140625" style="4"/>
    <col min="3607" max="3607" width="10" style="4" customWidth="1"/>
    <col min="3608" max="3608" width="9.85546875" style="4" customWidth="1"/>
    <col min="3609" max="3609" width="10.140625" style="4" customWidth="1"/>
    <col min="3610" max="3610" width="9" style="4" customWidth="1"/>
    <col min="3611" max="3611" width="10.7109375" style="4" customWidth="1"/>
    <col min="3612" max="3612" width="12" style="4" customWidth="1"/>
    <col min="3613" max="3613" width="10.5703125" style="4" customWidth="1"/>
    <col min="3614" max="3617" width="9.140625" style="4"/>
    <col min="3618" max="3619" width="9.140625" style="4" customWidth="1"/>
    <col min="3620" max="3620" width="9.5703125" style="4" customWidth="1"/>
    <col min="3621" max="3621" width="9.42578125" style="4" customWidth="1"/>
    <col min="3622" max="3622" width="9.28515625" style="4" customWidth="1"/>
    <col min="3623" max="3623" width="10.85546875" style="4" customWidth="1"/>
    <col min="3624" max="3624" width="11.28515625" style="4" customWidth="1"/>
    <col min="3625" max="3846" width="9.140625" style="4"/>
    <col min="3847" max="3847" width="9.140625" style="4" customWidth="1"/>
    <col min="3848" max="3848" width="7.28515625" style="4" customWidth="1"/>
    <col min="3849" max="3849" width="96.85546875" style="4" customWidth="1"/>
    <col min="3850" max="3850" width="26.28515625" style="4" customWidth="1"/>
    <col min="3851" max="3851" width="17.28515625" style="4" customWidth="1"/>
    <col min="3852" max="3852" width="25.42578125" style="4" customWidth="1"/>
    <col min="3853" max="3853" width="21" style="4" customWidth="1"/>
    <col min="3854" max="3854" width="27.5703125" style="4" customWidth="1"/>
    <col min="3855" max="3856" width="9.140625" style="4"/>
    <col min="3857" max="3857" width="11.42578125" style="4" bestFit="1" customWidth="1"/>
    <col min="3858" max="3858" width="9.140625" style="4"/>
    <col min="3859" max="3859" width="9.140625" style="4" customWidth="1"/>
    <col min="3860" max="3862" width="9.140625" style="4"/>
    <col min="3863" max="3863" width="10" style="4" customWidth="1"/>
    <col min="3864" max="3864" width="9.85546875" style="4" customWidth="1"/>
    <col min="3865" max="3865" width="10.140625" style="4" customWidth="1"/>
    <col min="3866" max="3866" width="9" style="4" customWidth="1"/>
    <col min="3867" max="3867" width="10.7109375" style="4" customWidth="1"/>
    <col min="3868" max="3868" width="12" style="4" customWidth="1"/>
    <col min="3869" max="3869" width="10.5703125" style="4" customWidth="1"/>
    <col min="3870" max="3873" width="9.140625" style="4"/>
    <col min="3874" max="3875" width="9.140625" style="4" customWidth="1"/>
    <col min="3876" max="3876" width="9.5703125" style="4" customWidth="1"/>
    <col min="3877" max="3877" width="9.42578125" style="4" customWidth="1"/>
    <col min="3878" max="3878" width="9.28515625" style="4" customWidth="1"/>
    <col min="3879" max="3879" width="10.85546875" style="4" customWidth="1"/>
    <col min="3880" max="3880" width="11.28515625" style="4" customWidth="1"/>
    <col min="3881" max="4102" width="9.140625" style="4"/>
    <col min="4103" max="4103" width="9.140625" style="4" customWidth="1"/>
    <col min="4104" max="4104" width="7.28515625" style="4" customWidth="1"/>
    <col min="4105" max="4105" width="96.85546875" style="4" customWidth="1"/>
    <col min="4106" max="4106" width="26.28515625" style="4" customWidth="1"/>
    <col min="4107" max="4107" width="17.28515625" style="4" customWidth="1"/>
    <col min="4108" max="4108" width="25.42578125" style="4" customWidth="1"/>
    <col min="4109" max="4109" width="21" style="4" customWidth="1"/>
    <col min="4110" max="4110" width="27.5703125" style="4" customWidth="1"/>
    <col min="4111" max="4112" width="9.140625" style="4"/>
    <col min="4113" max="4113" width="11.42578125" style="4" bestFit="1" customWidth="1"/>
    <col min="4114" max="4114" width="9.140625" style="4"/>
    <col min="4115" max="4115" width="9.140625" style="4" customWidth="1"/>
    <col min="4116" max="4118" width="9.140625" style="4"/>
    <col min="4119" max="4119" width="10" style="4" customWidth="1"/>
    <col min="4120" max="4120" width="9.85546875" style="4" customWidth="1"/>
    <col min="4121" max="4121" width="10.140625" style="4" customWidth="1"/>
    <col min="4122" max="4122" width="9" style="4" customWidth="1"/>
    <col min="4123" max="4123" width="10.7109375" style="4" customWidth="1"/>
    <col min="4124" max="4124" width="12" style="4" customWidth="1"/>
    <col min="4125" max="4125" width="10.5703125" style="4" customWidth="1"/>
    <col min="4126" max="4129" width="9.140625" style="4"/>
    <col min="4130" max="4131" width="9.140625" style="4" customWidth="1"/>
    <col min="4132" max="4132" width="9.5703125" style="4" customWidth="1"/>
    <col min="4133" max="4133" width="9.42578125" style="4" customWidth="1"/>
    <col min="4134" max="4134" width="9.28515625" style="4" customWidth="1"/>
    <col min="4135" max="4135" width="10.85546875" style="4" customWidth="1"/>
    <col min="4136" max="4136" width="11.28515625" style="4" customWidth="1"/>
    <col min="4137" max="4358" width="9.140625" style="4"/>
    <col min="4359" max="4359" width="9.140625" style="4" customWidth="1"/>
    <col min="4360" max="4360" width="7.28515625" style="4" customWidth="1"/>
    <col min="4361" max="4361" width="96.85546875" style="4" customWidth="1"/>
    <col min="4362" max="4362" width="26.28515625" style="4" customWidth="1"/>
    <col min="4363" max="4363" width="17.28515625" style="4" customWidth="1"/>
    <col min="4364" max="4364" width="25.42578125" style="4" customWidth="1"/>
    <col min="4365" max="4365" width="21" style="4" customWidth="1"/>
    <col min="4366" max="4366" width="27.5703125" style="4" customWidth="1"/>
    <col min="4367" max="4368" width="9.140625" style="4"/>
    <col min="4369" max="4369" width="11.42578125" style="4" bestFit="1" customWidth="1"/>
    <col min="4370" max="4370" width="9.140625" style="4"/>
    <col min="4371" max="4371" width="9.140625" style="4" customWidth="1"/>
    <col min="4372" max="4374" width="9.140625" style="4"/>
    <col min="4375" max="4375" width="10" style="4" customWidth="1"/>
    <col min="4376" max="4376" width="9.85546875" style="4" customWidth="1"/>
    <col min="4377" max="4377" width="10.140625" style="4" customWidth="1"/>
    <col min="4378" max="4378" width="9" style="4" customWidth="1"/>
    <col min="4379" max="4379" width="10.7109375" style="4" customWidth="1"/>
    <col min="4380" max="4380" width="12" style="4" customWidth="1"/>
    <col min="4381" max="4381" width="10.5703125" style="4" customWidth="1"/>
    <col min="4382" max="4385" width="9.140625" style="4"/>
    <col min="4386" max="4387" width="9.140625" style="4" customWidth="1"/>
    <col min="4388" max="4388" width="9.5703125" style="4" customWidth="1"/>
    <col min="4389" max="4389" width="9.42578125" style="4" customWidth="1"/>
    <col min="4390" max="4390" width="9.28515625" style="4" customWidth="1"/>
    <col min="4391" max="4391" width="10.85546875" style="4" customWidth="1"/>
    <col min="4392" max="4392" width="11.28515625" style="4" customWidth="1"/>
    <col min="4393" max="4614" width="9.140625" style="4"/>
    <col min="4615" max="4615" width="9.140625" style="4" customWidth="1"/>
    <col min="4616" max="4616" width="7.28515625" style="4" customWidth="1"/>
    <col min="4617" max="4617" width="96.85546875" style="4" customWidth="1"/>
    <col min="4618" max="4618" width="26.28515625" style="4" customWidth="1"/>
    <col min="4619" max="4619" width="17.28515625" style="4" customWidth="1"/>
    <col min="4620" max="4620" width="25.42578125" style="4" customWidth="1"/>
    <col min="4621" max="4621" width="21" style="4" customWidth="1"/>
    <col min="4622" max="4622" width="27.5703125" style="4" customWidth="1"/>
    <col min="4623" max="4624" width="9.140625" style="4"/>
    <col min="4625" max="4625" width="11.42578125" style="4" bestFit="1" customWidth="1"/>
    <col min="4626" max="4626" width="9.140625" style="4"/>
    <col min="4627" max="4627" width="9.140625" style="4" customWidth="1"/>
    <col min="4628" max="4630" width="9.140625" style="4"/>
    <col min="4631" max="4631" width="10" style="4" customWidth="1"/>
    <col min="4632" max="4632" width="9.85546875" style="4" customWidth="1"/>
    <col min="4633" max="4633" width="10.140625" style="4" customWidth="1"/>
    <col min="4634" max="4634" width="9" style="4" customWidth="1"/>
    <col min="4635" max="4635" width="10.7109375" style="4" customWidth="1"/>
    <col min="4636" max="4636" width="12" style="4" customWidth="1"/>
    <col min="4637" max="4637" width="10.5703125" style="4" customWidth="1"/>
    <col min="4638" max="4641" width="9.140625" style="4"/>
    <col min="4642" max="4643" width="9.140625" style="4" customWidth="1"/>
    <col min="4644" max="4644" width="9.5703125" style="4" customWidth="1"/>
    <col min="4645" max="4645" width="9.42578125" style="4" customWidth="1"/>
    <col min="4646" max="4646" width="9.28515625" style="4" customWidth="1"/>
    <col min="4647" max="4647" width="10.85546875" style="4" customWidth="1"/>
    <col min="4648" max="4648" width="11.28515625" style="4" customWidth="1"/>
    <col min="4649" max="4870" width="9.140625" style="4"/>
    <col min="4871" max="4871" width="9.140625" style="4" customWidth="1"/>
    <col min="4872" max="4872" width="7.28515625" style="4" customWidth="1"/>
    <col min="4873" max="4873" width="96.85546875" style="4" customWidth="1"/>
    <col min="4874" max="4874" width="26.28515625" style="4" customWidth="1"/>
    <col min="4875" max="4875" width="17.28515625" style="4" customWidth="1"/>
    <col min="4876" max="4876" width="25.42578125" style="4" customWidth="1"/>
    <col min="4877" max="4877" width="21" style="4" customWidth="1"/>
    <col min="4878" max="4878" width="27.5703125" style="4" customWidth="1"/>
    <col min="4879" max="4880" width="9.140625" style="4"/>
    <col min="4881" max="4881" width="11.42578125" style="4" bestFit="1" customWidth="1"/>
    <col min="4882" max="4882" width="9.140625" style="4"/>
    <col min="4883" max="4883" width="9.140625" style="4" customWidth="1"/>
    <col min="4884" max="4886" width="9.140625" style="4"/>
    <col min="4887" max="4887" width="10" style="4" customWidth="1"/>
    <col min="4888" max="4888" width="9.85546875" style="4" customWidth="1"/>
    <col min="4889" max="4889" width="10.140625" style="4" customWidth="1"/>
    <col min="4890" max="4890" width="9" style="4" customWidth="1"/>
    <col min="4891" max="4891" width="10.7109375" style="4" customWidth="1"/>
    <col min="4892" max="4892" width="12" style="4" customWidth="1"/>
    <col min="4893" max="4893" width="10.5703125" style="4" customWidth="1"/>
    <col min="4894" max="4897" width="9.140625" style="4"/>
    <col min="4898" max="4899" width="9.140625" style="4" customWidth="1"/>
    <col min="4900" max="4900" width="9.5703125" style="4" customWidth="1"/>
    <col min="4901" max="4901" width="9.42578125" style="4" customWidth="1"/>
    <col min="4902" max="4902" width="9.28515625" style="4" customWidth="1"/>
    <col min="4903" max="4903" width="10.85546875" style="4" customWidth="1"/>
    <col min="4904" max="4904" width="11.28515625" style="4" customWidth="1"/>
    <col min="4905" max="5126" width="9.140625" style="4"/>
    <col min="5127" max="5127" width="9.140625" style="4" customWidth="1"/>
    <col min="5128" max="5128" width="7.28515625" style="4" customWidth="1"/>
    <col min="5129" max="5129" width="96.85546875" style="4" customWidth="1"/>
    <col min="5130" max="5130" width="26.28515625" style="4" customWidth="1"/>
    <col min="5131" max="5131" width="17.28515625" style="4" customWidth="1"/>
    <col min="5132" max="5132" width="25.42578125" style="4" customWidth="1"/>
    <col min="5133" max="5133" width="21" style="4" customWidth="1"/>
    <col min="5134" max="5134" width="27.5703125" style="4" customWidth="1"/>
    <col min="5135" max="5136" width="9.140625" style="4"/>
    <col min="5137" max="5137" width="11.42578125" style="4" bestFit="1" customWidth="1"/>
    <col min="5138" max="5138" width="9.140625" style="4"/>
    <col min="5139" max="5139" width="9.140625" style="4" customWidth="1"/>
    <col min="5140" max="5142" width="9.140625" style="4"/>
    <col min="5143" max="5143" width="10" style="4" customWidth="1"/>
    <col min="5144" max="5144" width="9.85546875" style="4" customWidth="1"/>
    <col min="5145" max="5145" width="10.140625" style="4" customWidth="1"/>
    <col min="5146" max="5146" width="9" style="4" customWidth="1"/>
    <col min="5147" max="5147" width="10.7109375" style="4" customWidth="1"/>
    <col min="5148" max="5148" width="12" style="4" customWidth="1"/>
    <col min="5149" max="5149" width="10.5703125" style="4" customWidth="1"/>
    <col min="5150" max="5153" width="9.140625" style="4"/>
    <col min="5154" max="5155" width="9.140625" style="4" customWidth="1"/>
    <col min="5156" max="5156" width="9.5703125" style="4" customWidth="1"/>
    <col min="5157" max="5157" width="9.42578125" style="4" customWidth="1"/>
    <col min="5158" max="5158" width="9.28515625" style="4" customWidth="1"/>
    <col min="5159" max="5159" width="10.85546875" style="4" customWidth="1"/>
    <col min="5160" max="5160" width="11.28515625" style="4" customWidth="1"/>
    <col min="5161" max="5382" width="9.140625" style="4"/>
    <col min="5383" max="5383" width="9.140625" style="4" customWidth="1"/>
    <col min="5384" max="5384" width="7.28515625" style="4" customWidth="1"/>
    <col min="5385" max="5385" width="96.85546875" style="4" customWidth="1"/>
    <col min="5386" max="5386" width="26.28515625" style="4" customWidth="1"/>
    <col min="5387" max="5387" width="17.28515625" style="4" customWidth="1"/>
    <col min="5388" max="5388" width="25.42578125" style="4" customWidth="1"/>
    <col min="5389" max="5389" width="21" style="4" customWidth="1"/>
    <col min="5390" max="5390" width="27.5703125" style="4" customWidth="1"/>
    <col min="5391" max="5392" width="9.140625" style="4"/>
    <col min="5393" max="5393" width="11.42578125" style="4" bestFit="1" customWidth="1"/>
    <col min="5394" max="5394" width="9.140625" style="4"/>
    <col min="5395" max="5395" width="9.140625" style="4" customWidth="1"/>
    <col min="5396" max="5398" width="9.140625" style="4"/>
    <col min="5399" max="5399" width="10" style="4" customWidth="1"/>
    <col min="5400" max="5400" width="9.85546875" style="4" customWidth="1"/>
    <col min="5401" max="5401" width="10.140625" style="4" customWidth="1"/>
    <col min="5402" max="5402" width="9" style="4" customWidth="1"/>
    <col min="5403" max="5403" width="10.7109375" style="4" customWidth="1"/>
    <col min="5404" max="5404" width="12" style="4" customWidth="1"/>
    <col min="5405" max="5405" width="10.5703125" style="4" customWidth="1"/>
    <col min="5406" max="5409" width="9.140625" style="4"/>
    <col min="5410" max="5411" width="9.140625" style="4" customWidth="1"/>
    <col min="5412" max="5412" width="9.5703125" style="4" customWidth="1"/>
    <col min="5413" max="5413" width="9.42578125" style="4" customWidth="1"/>
    <col min="5414" max="5414" width="9.28515625" style="4" customWidth="1"/>
    <col min="5415" max="5415" width="10.85546875" style="4" customWidth="1"/>
    <col min="5416" max="5416" width="11.28515625" style="4" customWidth="1"/>
    <col min="5417" max="5638" width="9.140625" style="4"/>
    <col min="5639" max="5639" width="9.140625" style="4" customWidth="1"/>
    <col min="5640" max="5640" width="7.28515625" style="4" customWidth="1"/>
    <col min="5641" max="5641" width="96.85546875" style="4" customWidth="1"/>
    <col min="5642" max="5642" width="26.28515625" style="4" customWidth="1"/>
    <col min="5643" max="5643" width="17.28515625" style="4" customWidth="1"/>
    <col min="5644" max="5644" width="25.42578125" style="4" customWidth="1"/>
    <col min="5645" max="5645" width="21" style="4" customWidth="1"/>
    <col min="5646" max="5646" width="27.5703125" style="4" customWidth="1"/>
    <col min="5647" max="5648" width="9.140625" style="4"/>
    <col min="5649" max="5649" width="11.42578125" style="4" bestFit="1" customWidth="1"/>
    <col min="5650" max="5650" width="9.140625" style="4"/>
    <col min="5651" max="5651" width="9.140625" style="4" customWidth="1"/>
    <col min="5652" max="5654" width="9.140625" style="4"/>
    <col min="5655" max="5655" width="10" style="4" customWidth="1"/>
    <col min="5656" max="5656" width="9.85546875" style="4" customWidth="1"/>
    <col min="5657" max="5657" width="10.140625" style="4" customWidth="1"/>
    <col min="5658" max="5658" width="9" style="4" customWidth="1"/>
    <col min="5659" max="5659" width="10.7109375" style="4" customWidth="1"/>
    <col min="5660" max="5660" width="12" style="4" customWidth="1"/>
    <col min="5661" max="5661" width="10.5703125" style="4" customWidth="1"/>
    <col min="5662" max="5665" width="9.140625" style="4"/>
    <col min="5666" max="5667" width="9.140625" style="4" customWidth="1"/>
    <col min="5668" max="5668" width="9.5703125" style="4" customWidth="1"/>
    <col min="5669" max="5669" width="9.42578125" style="4" customWidth="1"/>
    <col min="5670" max="5670" width="9.28515625" style="4" customWidth="1"/>
    <col min="5671" max="5671" width="10.85546875" style="4" customWidth="1"/>
    <col min="5672" max="5672" width="11.28515625" style="4" customWidth="1"/>
    <col min="5673" max="5894" width="9.140625" style="4"/>
    <col min="5895" max="5895" width="9.140625" style="4" customWidth="1"/>
    <col min="5896" max="5896" width="7.28515625" style="4" customWidth="1"/>
    <col min="5897" max="5897" width="96.85546875" style="4" customWidth="1"/>
    <col min="5898" max="5898" width="26.28515625" style="4" customWidth="1"/>
    <col min="5899" max="5899" width="17.28515625" style="4" customWidth="1"/>
    <col min="5900" max="5900" width="25.42578125" style="4" customWidth="1"/>
    <col min="5901" max="5901" width="21" style="4" customWidth="1"/>
    <col min="5902" max="5902" width="27.5703125" style="4" customWidth="1"/>
    <col min="5903" max="5904" width="9.140625" style="4"/>
    <col min="5905" max="5905" width="11.42578125" style="4" bestFit="1" customWidth="1"/>
    <col min="5906" max="5906" width="9.140625" style="4"/>
    <col min="5907" max="5907" width="9.140625" style="4" customWidth="1"/>
    <col min="5908" max="5910" width="9.140625" style="4"/>
    <col min="5911" max="5911" width="10" style="4" customWidth="1"/>
    <col min="5912" max="5912" width="9.85546875" style="4" customWidth="1"/>
    <col min="5913" max="5913" width="10.140625" style="4" customWidth="1"/>
    <col min="5914" max="5914" width="9" style="4" customWidth="1"/>
    <col min="5915" max="5915" width="10.7109375" style="4" customWidth="1"/>
    <col min="5916" max="5916" width="12" style="4" customWidth="1"/>
    <col min="5917" max="5917" width="10.5703125" style="4" customWidth="1"/>
    <col min="5918" max="5921" width="9.140625" style="4"/>
    <col min="5922" max="5923" width="9.140625" style="4" customWidth="1"/>
    <col min="5924" max="5924" width="9.5703125" style="4" customWidth="1"/>
    <col min="5925" max="5925" width="9.42578125" style="4" customWidth="1"/>
    <col min="5926" max="5926" width="9.28515625" style="4" customWidth="1"/>
    <col min="5927" max="5927" width="10.85546875" style="4" customWidth="1"/>
    <col min="5928" max="5928" width="11.28515625" style="4" customWidth="1"/>
    <col min="5929" max="6150" width="9.140625" style="4"/>
    <col min="6151" max="6151" width="9.140625" style="4" customWidth="1"/>
    <col min="6152" max="6152" width="7.28515625" style="4" customWidth="1"/>
    <col min="6153" max="6153" width="96.85546875" style="4" customWidth="1"/>
    <col min="6154" max="6154" width="26.28515625" style="4" customWidth="1"/>
    <col min="6155" max="6155" width="17.28515625" style="4" customWidth="1"/>
    <col min="6156" max="6156" width="25.42578125" style="4" customWidth="1"/>
    <col min="6157" max="6157" width="21" style="4" customWidth="1"/>
    <col min="6158" max="6158" width="27.5703125" style="4" customWidth="1"/>
    <col min="6159" max="6160" width="9.140625" style="4"/>
    <col min="6161" max="6161" width="11.42578125" style="4" bestFit="1" customWidth="1"/>
    <col min="6162" max="6162" width="9.140625" style="4"/>
    <col min="6163" max="6163" width="9.140625" style="4" customWidth="1"/>
    <col min="6164" max="6166" width="9.140625" style="4"/>
    <col min="6167" max="6167" width="10" style="4" customWidth="1"/>
    <col min="6168" max="6168" width="9.85546875" style="4" customWidth="1"/>
    <col min="6169" max="6169" width="10.140625" style="4" customWidth="1"/>
    <col min="6170" max="6170" width="9" style="4" customWidth="1"/>
    <col min="6171" max="6171" width="10.7109375" style="4" customWidth="1"/>
    <col min="6172" max="6172" width="12" style="4" customWidth="1"/>
    <col min="6173" max="6173" width="10.5703125" style="4" customWidth="1"/>
    <col min="6174" max="6177" width="9.140625" style="4"/>
    <col min="6178" max="6179" width="9.140625" style="4" customWidth="1"/>
    <col min="6180" max="6180" width="9.5703125" style="4" customWidth="1"/>
    <col min="6181" max="6181" width="9.42578125" style="4" customWidth="1"/>
    <col min="6182" max="6182" width="9.28515625" style="4" customWidth="1"/>
    <col min="6183" max="6183" width="10.85546875" style="4" customWidth="1"/>
    <col min="6184" max="6184" width="11.28515625" style="4" customWidth="1"/>
    <col min="6185" max="6406" width="9.140625" style="4"/>
    <col min="6407" max="6407" width="9.140625" style="4" customWidth="1"/>
    <col min="6408" max="6408" width="7.28515625" style="4" customWidth="1"/>
    <col min="6409" max="6409" width="96.85546875" style="4" customWidth="1"/>
    <col min="6410" max="6410" width="26.28515625" style="4" customWidth="1"/>
    <col min="6411" max="6411" width="17.28515625" style="4" customWidth="1"/>
    <col min="6412" max="6412" width="25.42578125" style="4" customWidth="1"/>
    <col min="6413" max="6413" width="21" style="4" customWidth="1"/>
    <col min="6414" max="6414" width="27.5703125" style="4" customWidth="1"/>
    <col min="6415" max="6416" width="9.140625" style="4"/>
    <col min="6417" max="6417" width="11.42578125" style="4" bestFit="1" customWidth="1"/>
    <col min="6418" max="6418" width="9.140625" style="4"/>
    <col min="6419" max="6419" width="9.140625" style="4" customWidth="1"/>
    <col min="6420" max="6422" width="9.140625" style="4"/>
    <col min="6423" max="6423" width="10" style="4" customWidth="1"/>
    <col min="6424" max="6424" width="9.85546875" style="4" customWidth="1"/>
    <col min="6425" max="6425" width="10.140625" style="4" customWidth="1"/>
    <col min="6426" max="6426" width="9" style="4" customWidth="1"/>
    <col min="6427" max="6427" width="10.7109375" style="4" customWidth="1"/>
    <col min="6428" max="6428" width="12" style="4" customWidth="1"/>
    <col min="6429" max="6429" width="10.5703125" style="4" customWidth="1"/>
    <col min="6430" max="6433" width="9.140625" style="4"/>
    <col min="6434" max="6435" width="9.140625" style="4" customWidth="1"/>
    <col min="6436" max="6436" width="9.5703125" style="4" customWidth="1"/>
    <col min="6437" max="6437" width="9.42578125" style="4" customWidth="1"/>
    <col min="6438" max="6438" width="9.28515625" style="4" customWidth="1"/>
    <col min="6439" max="6439" width="10.85546875" style="4" customWidth="1"/>
    <col min="6440" max="6440" width="11.28515625" style="4" customWidth="1"/>
    <col min="6441" max="6662" width="9.140625" style="4"/>
    <col min="6663" max="6663" width="9.140625" style="4" customWidth="1"/>
    <col min="6664" max="6664" width="7.28515625" style="4" customWidth="1"/>
    <col min="6665" max="6665" width="96.85546875" style="4" customWidth="1"/>
    <col min="6666" max="6666" width="26.28515625" style="4" customWidth="1"/>
    <col min="6667" max="6667" width="17.28515625" style="4" customWidth="1"/>
    <col min="6668" max="6668" width="25.42578125" style="4" customWidth="1"/>
    <col min="6669" max="6669" width="21" style="4" customWidth="1"/>
    <col min="6670" max="6670" width="27.5703125" style="4" customWidth="1"/>
    <col min="6671" max="6672" width="9.140625" style="4"/>
    <col min="6673" max="6673" width="11.42578125" style="4" bestFit="1" customWidth="1"/>
    <col min="6674" max="6674" width="9.140625" style="4"/>
    <col min="6675" max="6675" width="9.140625" style="4" customWidth="1"/>
    <col min="6676" max="6678" width="9.140625" style="4"/>
    <col min="6679" max="6679" width="10" style="4" customWidth="1"/>
    <col min="6680" max="6680" width="9.85546875" style="4" customWidth="1"/>
    <col min="6681" max="6681" width="10.140625" style="4" customWidth="1"/>
    <col min="6682" max="6682" width="9" style="4" customWidth="1"/>
    <col min="6683" max="6683" width="10.7109375" style="4" customWidth="1"/>
    <col min="6684" max="6684" width="12" style="4" customWidth="1"/>
    <col min="6685" max="6685" width="10.5703125" style="4" customWidth="1"/>
    <col min="6686" max="6689" width="9.140625" style="4"/>
    <col min="6690" max="6691" width="9.140625" style="4" customWidth="1"/>
    <col min="6692" max="6692" width="9.5703125" style="4" customWidth="1"/>
    <col min="6693" max="6693" width="9.42578125" style="4" customWidth="1"/>
    <col min="6694" max="6694" width="9.28515625" style="4" customWidth="1"/>
    <col min="6695" max="6695" width="10.85546875" style="4" customWidth="1"/>
    <col min="6696" max="6696" width="11.28515625" style="4" customWidth="1"/>
    <col min="6697" max="6918" width="9.140625" style="4"/>
    <col min="6919" max="6919" width="9.140625" style="4" customWidth="1"/>
    <col min="6920" max="6920" width="7.28515625" style="4" customWidth="1"/>
    <col min="6921" max="6921" width="96.85546875" style="4" customWidth="1"/>
    <col min="6922" max="6922" width="26.28515625" style="4" customWidth="1"/>
    <col min="6923" max="6923" width="17.28515625" style="4" customWidth="1"/>
    <col min="6924" max="6924" width="25.42578125" style="4" customWidth="1"/>
    <col min="6925" max="6925" width="21" style="4" customWidth="1"/>
    <col min="6926" max="6926" width="27.5703125" style="4" customWidth="1"/>
    <col min="6927" max="6928" width="9.140625" style="4"/>
    <col min="6929" max="6929" width="11.42578125" style="4" bestFit="1" customWidth="1"/>
    <col min="6930" max="6930" width="9.140625" style="4"/>
    <col min="6931" max="6931" width="9.140625" style="4" customWidth="1"/>
    <col min="6932" max="6934" width="9.140625" style="4"/>
    <col min="6935" max="6935" width="10" style="4" customWidth="1"/>
    <col min="6936" max="6936" width="9.85546875" style="4" customWidth="1"/>
    <col min="6937" max="6937" width="10.140625" style="4" customWidth="1"/>
    <col min="6938" max="6938" width="9" style="4" customWidth="1"/>
    <col min="6939" max="6939" width="10.7109375" style="4" customWidth="1"/>
    <col min="6940" max="6940" width="12" style="4" customWidth="1"/>
    <col min="6941" max="6941" width="10.5703125" style="4" customWidth="1"/>
    <col min="6942" max="6945" width="9.140625" style="4"/>
    <col min="6946" max="6947" width="9.140625" style="4" customWidth="1"/>
    <col min="6948" max="6948" width="9.5703125" style="4" customWidth="1"/>
    <col min="6949" max="6949" width="9.42578125" style="4" customWidth="1"/>
    <col min="6950" max="6950" width="9.28515625" style="4" customWidth="1"/>
    <col min="6951" max="6951" width="10.85546875" style="4" customWidth="1"/>
    <col min="6952" max="6952" width="11.28515625" style="4" customWidth="1"/>
    <col min="6953" max="7174" width="9.140625" style="4"/>
    <col min="7175" max="7175" width="9.140625" style="4" customWidth="1"/>
    <col min="7176" max="7176" width="7.28515625" style="4" customWidth="1"/>
    <col min="7177" max="7177" width="96.85546875" style="4" customWidth="1"/>
    <col min="7178" max="7178" width="26.28515625" style="4" customWidth="1"/>
    <col min="7179" max="7179" width="17.28515625" style="4" customWidth="1"/>
    <col min="7180" max="7180" width="25.42578125" style="4" customWidth="1"/>
    <col min="7181" max="7181" width="21" style="4" customWidth="1"/>
    <col min="7182" max="7182" width="27.5703125" style="4" customWidth="1"/>
    <col min="7183" max="7184" width="9.140625" style="4"/>
    <col min="7185" max="7185" width="11.42578125" style="4" bestFit="1" customWidth="1"/>
    <col min="7186" max="7186" width="9.140625" style="4"/>
    <col min="7187" max="7187" width="9.140625" style="4" customWidth="1"/>
    <col min="7188" max="7190" width="9.140625" style="4"/>
    <col min="7191" max="7191" width="10" style="4" customWidth="1"/>
    <col min="7192" max="7192" width="9.85546875" style="4" customWidth="1"/>
    <col min="7193" max="7193" width="10.140625" style="4" customWidth="1"/>
    <col min="7194" max="7194" width="9" style="4" customWidth="1"/>
    <col min="7195" max="7195" width="10.7109375" style="4" customWidth="1"/>
    <col min="7196" max="7196" width="12" style="4" customWidth="1"/>
    <col min="7197" max="7197" width="10.5703125" style="4" customWidth="1"/>
    <col min="7198" max="7201" width="9.140625" style="4"/>
    <col min="7202" max="7203" width="9.140625" style="4" customWidth="1"/>
    <col min="7204" max="7204" width="9.5703125" style="4" customWidth="1"/>
    <col min="7205" max="7205" width="9.42578125" style="4" customWidth="1"/>
    <col min="7206" max="7206" width="9.28515625" style="4" customWidth="1"/>
    <col min="7207" max="7207" width="10.85546875" style="4" customWidth="1"/>
    <col min="7208" max="7208" width="11.28515625" style="4" customWidth="1"/>
    <col min="7209" max="7430" width="9.140625" style="4"/>
    <col min="7431" max="7431" width="9.140625" style="4" customWidth="1"/>
    <col min="7432" max="7432" width="7.28515625" style="4" customWidth="1"/>
    <col min="7433" max="7433" width="96.85546875" style="4" customWidth="1"/>
    <col min="7434" max="7434" width="26.28515625" style="4" customWidth="1"/>
    <col min="7435" max="7435" width="17.28515625" style="4" customWidth="1"/>
    <col min="7436" max="7436" width="25.42578125" style="4" customWidth="1"/>
    <col min="7437" max="7437" width="21" style="4" customWidth="1"/>
    <col min="7438" max="7438" width="27.5703125" style="4" customWidth="1"/>
    <col min="7439" max="7440" width="9.140625" style="4"/>
    <col min="7441" max="7441" width="11.42578125" style="4" bestFit="1" customWidth="1"/>
    <col min="7442" max="7442" width="9.140625" style="4"/>
    <col min="7443" max="7443" width="9.140625" style="4" customWidth="1"/>
    <col min="7444" max="7446" width="9.140625" style="4"/>
    <col min="7447" max="7447" width="10" style="4" customWidth="1"/>
    <col min="7448" max="7448" width="9.85546875" style="4" customWidth="1"/>
    <col min="7449" max="7449" width="10.140625" style="4" customWidth="1"/>
    <col min="7450" max="7450" width="9" style="4" customWidth="1"/>
    <col min="7451" max="7451" width="10.7109375" style="4" customWidth="1"/>
    <col min="7452" max="7452" width="12" style="4" customWidth="1"/>
    <col min="7453" max="7453" width="10.5703125" style="4" customWidth="1"/>
    <col min="7454" max="7457" width="9.140625" style="4"/>
    <col min="7458" max="7459" width="9.140625" style="4" customWidth="1"/>
    <col min="7460" max="7460" width="9.5703125" style="4" customWidth="1"/>
    <col min="7461" max="7461" width="9.42578125" style="4" customWidth="1"/>
    <col min="7462" max="7462" width="9.28515625" style="4" customWidth="1"/>
    <col min="7463" max="7463" width="10.85546875" style="4" customWidth="1"/>
    <col min="7464" max="7464" width="11.28515625" style="4" customWidth="1"/>
    <col min="7465" max="7686" width="9.140625" style="4"/>
    <col min="7687" max="7687" width="9.140625" style="4" customWidth="1"/>
    <col min="7688" max="7688" width="7.28515625" style="4" customWidth="1"/>
    <col min="7689" max="7689" width="96.85546875" style="4" customWidth="1"/>
    <col min="7690" max="7690" width="26.28515625" style="4" customWidth="1"/>
    <col min="7691" max="7691" width="17.28515625" style="4" customWidth="1"/>
    <col min="7692" max="7692" width="25.42578125" style="4" customWidth="1"/>
    <col min="7693" max="7693" width="21" style="4" customWidth="1"/>
    <col min="7694" max="7694" width="27.5703125" style="4" customWidth="1"/>
    <col min="7695" max="7696" width="9.140625" style="4"/>
    <col min="7697" max="7697" width="11.42578125" style="4" bestFit="1" customWidth="1"/>
    <col min="7698" max="7698" width="9.140625" style="4"/>
    <col min="7699" max="7699" width="9.140625" style="4" customWidth="1"/>
    <col min="7700" max="7702" width="9.140625" style="4"/>
    <col min="7703" max="7703" width="10" style="4" customWidth="1"/>
    <col min="7704" max="7704" width="9.85546875" style="4" customWidth="1"/>
    <col min="7705" max="7705" width="10.140625" style="4" customWidth="1"/>
    <col min="7706" max="7706" width="9" style="4" customWidth="1"/>
    <col min="7707" max="7707" width="10.7109375" style="4" customWidth="1"/>
    <col min="7708" max="7708" width="12" style="4" customWidth="1"/>
    <col min="7709" max="7709" width="10.5703125" style="4" customWidth="1"/>
    <col min="7710" max="7713" width="9.140625" style="4"/>
    <col min="7714" max="7715" width="9.140625" style="4" customWidth="1"/>
    <col min="7716" max="7716" width="9.5703125" style="4" customWidth="1"/>
    <col min="7717" max="7717" width="9.42578125" style="4" customWidth="1"/>
    <col min="7718" max="7718" width="9.28515625" style="4" customWidth="1"/>
    <col min="7719" max="7719" width="10.85546875" style="4" customWidth="1"/>
    <col min="7720" max="7720" width="11.28515625" style="4" customWidth="1"/>
    <col min="7721" max="7942" width="9.140625" style="4"/>
    <col min="7943" max="7943" width="9.140625" style="4" customWidth="1"/>
    <col min="7944" max="7944" width="7.28515625" style="4" customWidth="1"/>
    <col min="7945" max="7945" width="96.85546875" style="4" customWidth="1"/>
    <col min="7946" max="7946" width="26.28515625" style="4" customWidth="1"/>
    <col min="7947" max="7947" width="17.28515625" style="4" customWidth="1"/>
    <col min="7948" max="7948" width="25.42578125" style="4" customWidth="1"/>
    <col min="7949" max="7949" width="21" style="4" customWidth="1"/>
    <col min="7950" max="7950" width="27.5703125" style="4" customWidth="1"/>
    <col min="7951" max="7952" width="9.140625" style="4"/>
    <col min="7953" max="7953" width="11.42578125" style="4" bestFit="1" customWidth="1"/>
    <col min="7954" max="7954" width="9.140625" style="4"/>
    <col min="7955" max="7955" width="9.140625" style="4" customWidth="1"/>
    <col min="7956" max="7958" width="9.140625" style="4"/>
    <col min="7959" max="7959" width="10" style="4" customWidth="1"/>
    <col min="7960" max="7960" width="9.85546875" style="4" customWidth="1"/>
    <col min="7961" max="7961" width="10.140625" style="4" customWidth="1"/>
    <col min="7962" max="7962" width="9" style="4" customWidth="1"/>
    <col min="7963" max="7963" width="10.7109375" style="4" customWidth="1"/>
    <col min="7964" max="7964" width="12" style="4" customWidth="1"/>
    <col min="7965" max="7965" width="10.5703125" style="4" customWidth="1"/>
    <col min="7966" max="7969" width="9.140625" style="4"/>
    <col min="7970" max="7971" width="9.140625" style="4" customWidth="1"/>
    <col min="7972" max="7972" width="9.5703125" style="4" customWidth="1"/>
    <col min="7973" max="7973" width="9.42578125" style="4" customWidth="1"/>
    <col min="7974" max="7974" width="9.28515625" style="4" customWidth="1"/>
    <col min="7975" max="7975" width="10.85546875" style="4" customWidth="1"/>
    <col min="7976" max="7976" width="11.28515625" style="4" customWidth="1"/>
    <col min="7977" max="8198" width="9.140625" style="4"/>
    <col min="8199" max="8199" width="9.140625" style="4" customWidth="1"/>
    <col min="8200" max="8200" width="7.28515625" style="4" customWidth="1"/>
    <col min="8201" max="8201" width="96.85546875" style="4" customWidth="1"/>
    <col min="8202" max="8202" width="26.28515625" style="4" customWidth="1"/>
    <col min="8203" max="8203" width="17.28515625" style="4" customWidth="1"/>
    <col min="8204" max="8204" width="25.42578125" style="4" customWidth="1"/>
    <col min="8205" max="8205" width="21" style="4" customWidth="1"/>
    <col min="8206" max="8206" width="27.5703125" style="4" customWidth="1"/>
    <col min="8207" max="8208" width="9.140625" style="4"/>
    <col min="8209" max="8209" width="11.42578125" style="4" bestFit="1" customWidth="1"/>
    <col min="8210" max="8210" width="9.140625" style="4"/>
    <col min="8211" max="8211" width="9.140625" style="4" customWidth="1"/>
    <col min="8212" max="8214" width="9.140625" style="4"/>
    <col min="8215" max="8215" width="10" style="4" customWidth="1"/>
    <col min="8216" max="8216" width="9.85546875" style="4" customWidth="1"/>
    <col min="8217" max="8217" width="10.140625" style="4" customWidth="1"/>
    <col min="8218" max="8218" width="9" style="4" customWidth="1"/>
    <col min="8219" max="8219" width="10.7109375" style="4" customWidth="1"/>
    <col min="8220" max="8220" width="12" style="4" customWidth="1"/>
    <col min="8221" max="8221" width="10.5703125" style="4" customWidth="1"/>
    <col min="8222" max="8225" width="9.140625" style="4"/>
    <col min="8226" max="8227" width="9.140625" style="4" customWidth="1"/>
    <col min="8228" max="8228" width="9.5703125" style="4" customWidth="1"/>
    <col min="8229" max="8229" width="9.42578125" style="4" customWidth="1"/>
    <col min="8230" max="8230" width="9.28515625" style="4" customWidth="1"/>
    <col min="8231" max="8231" width="10.85546875" style="4" customWidth="1"/>
    <col min="8232" max="8232" width="11.28515625" style="4" customWidth="1"/>
    <col min="8233" max="8454" width="9.140625" style="4"/>
    <col min="8455" max="8455" width="9.140625" style="4" customWidth="1"/>
    <col min="8456" max="8456" width="7.28515625" style="4" customWidth="1"/>
    <col min="8457" max="8457" width="96.85546875" style="4" customWidth="1"/>
    <col min="8458" max="8458" width="26.28515625" style="4" customWidth="1"/>
    <col min="8459" max="8459" width="17.28515625" style="4" customWidth="1"/>
    <col min="8460" max="8460" width="25.42578125" style="4" customWidth="1"/>
    <col min="8461" max="8461" width="21" style="4" customWidth="1"/>
    <col min="8462" max="8462" width="27.5703125" style="4" customWidth="1"/>
    <col min="8463" max="8464" width="9.140625" style="4"/>
    <col min="8465" max="8465" width="11.42578125" style="4" bestFit="1" customWidth="1"/>
    <col min="8466" max="8466" width="9.140625" style="4"/>
    <col min="8467" max="8467" width="9.140625" style="4" customWidth="1"/>
    <col min="8468" max="8470" width="9.140625" style="4"/>
    <col min="8471" max="8471" width="10" style="4" customWidth="1"/>
    <col min="8472" max="8472" width="9.85546875" style="4" customWidth="1"/>
    <col min="8473" max="8473" width="10.140625" style="4" customWidth="1"/>
    <col min="8474" max="8474" width="9" style="4" customWidth="1"/>
    <col min="8475" max="8475" width="10.7109375" style="4" customWidth="1"/>
    <col min="8476" max="8476" width="12" style="4" customWidth="1"/>
    <col min="8477" max="8477" width="10.5703125" style="4" customWidth="1"/>
    <col min="8478" max="8481" width="9.140625" style="4"/>
    <col min="8482" max="8483" width="9.140625" style="4" customWidth="1"/>
    <col min="8484" max="8484" width="9.5703125" style="4" customWidth="1"/>
    <col min="8485" max="8485" width="9.42578125" style="4" customWidth="1"/>
    <col min="8486" max="8486" width="9.28515625" style="4" customWidth="1"/>
    <col min="8487" max="8487" width="10.85546875" style="4" customWidth="1"/>
    <col min="8488" max="8488" width="11.28515625" style="4" customWidth="1"/>
    <col min="8489" max="8710" width="9.140625" style="4"/>
    <col min="8711" max="8711" width="9.140625" style="4" customWidth="1"/>
    <col min="8712" max="8712" width="7.28515625" style="4" customWidth="1"/>
    <col min="8713" max="8713" width="96.85546875" style="4" customWidth="1"/>
    <col min="8714" max="8714" width="26.28515625" style="4" customWidth="1"/>
    <col min="8715" max="8715" width="17.28515625" style="4" customWidth="1"/>
    <col min="8716" max="8716" width="25.42578125" style="4" customWidth="1"/>
    <col min="8717" max="8717" width="21" style="4" customWidth="1"/>
    <col min="8718" max="8718" width="27.5703125" style="4" customWidth="1"/>
    <col min="8719" max="8720" width="9.140625" style="4"/>
    <col min="8721" max="8721" width="11.42578125" style="4" bestFit="1" customWidth="1"/>
    <col min="8722" max="8722" width="9.140625" style="4"/>
    <col min="8723" max="8723" width="9.140625" style="4" customWidth="1"/>
    <col min="8724" max="8726" width="9.140625" style="4"/>
    <col min="8727" max="8727" width="10" style="4" customWidth="1"/>
    <col min="8728" max="8728" width="9.85546875" style="4" customWidth="1"/>
    <col min="8729" max="8729" width="10.140625" style="4" customWidth="1"/>
    <col min="8730" max="8730" width="9" style="4" customWidth="1"/>
    <col min="8731" max="8731" width="10.7109375" style="4" customWidth="1"/>
    <col min="8732" max="8732" width="12" style="4" customWidth="1"/>
    <col min="8733" max="8733" width="10.5703125" style="4" customWidth="1"/>
    <col min="8734" max="8737" width="9.140625" style="4"/>
    <col min="8738" max="8739" width="9.140625" style="4" customWidth="1"/>
    <col min="8740" max="8740" width="9.5703125" style="4" customWidth="1"/>
    <col min="8741" max="8741" width="9.42578125" style="4" customWidth="1"/>
    <col min="8742" max="8742" width="9.28515625" style="4" customWidth="1"/>
    <col min="8743" max="8743" width="10.85546875" style="4" customWidth="1"/>
    <col min="8744" max="8744" width="11.28515625" style="4" customWidth="1"/>
    <col min="8745" max="8966" width="9.140625" style="4"/>
    <col min="8967" max="8967" width="9.140625" style="4" customWidth="1"/>
    <col min="8968" max="8968" width="7.28515625" style="4" customWidth="1"/>
    <col min="8969" max="8969" width="96.85546875" style="4" customWidth="1"/>
    <col min="8970" max="8970" width="26.28515625" style="4" customWidth="1"/>
    <col min="8971" max="8971" width="17.28515625" style="4" customWidth="1"/>
    <col min="8972" max="8972" width="25.42578125" style="4" customWidth="1"/>
    <col min="8973" max="8973" width="21" style="4" customWidth="1"/>
    <col min="8974" max="8974" width="27.5703125" style="4" customWidth="1"/>
    <col min="8975" max="8976" width="9.140625" style="4"/>
    <col min="8977" max="8977" width="11.42578125" style="4" bestFit="1" customWidth="1"/>
    <col min="8978" max="8978" width="9.140625" style="4"/>
    <col min="8979" max="8979" width="9.140625" style="4" customWidth="1"/>
    <col min="8980" max="8982" width="9.140625" style="4"/>
    <col min="8983" max="8983" width="10" style="4" customWidth="1"/>
    <col min="8984" max="8984" width="9.85546875" style="4" customWidth="1"/>
    <col min="8985" max="8985" width="10.140625" style="4" customWidth="1"/>
    <col min="8986" max="8986" width="9" style="4" customWidth="1"/>
    <col min="8987" max="8987" width="10.7109375" style="4" customWidth="1"/>
    <col min="8988" max="8988" width="12" style="4" customWidth="1"/>
    <col min="8989" max="8989" width="10.5703125" style="4" customWidth="1"/>
    <col min="8990" max="8993" width="9.140625" style="4"/>
    <col min="8994" max="8995" width="9.140625" style="4" customWidth="1"/>
    <col min="8996" max="8996" width="9.5703125" style="4" customWidth="1"/>
    <col min="8997" max="8997" width="9.42578125" style="4" customWidth="1"/>
    <col min="8998" max="8998" width="9.28515625" style="4" customWidth="1"/>
    <col min="8999" max="8999" width="10.85546875" style="4" customWidth="1"/>
    <col min="9000" max="9000" width="11.28515625" style="4" customWidth="1"/>
    <col min="9001" max="9222" width="9.140625" style="4"/>
    <col min="9223" max="9223" width="9.140625" style="4" customWidth="1"/>
    <col min="9224" max="9224" width="7.28515625" style="4" customWidth="1"/>
    <col min="9225" max="9225" width="96.85546875" style="4" customWidth="1"/>
    <col min="9226" max="9226" width="26.28515625" style="4" customWidth="1"/>
    <col min="9227" max="9227" width="17.28515625" style="4" customWidth="1"/>
    <col min="9228" max="9228" width="25.42578125" style="4" customWidth="1"/>
    <col min="9229" max="9229" width="21" style="4" customWidth="1"/>
    <col min="9230" max="9230" width="27.5703125" style="4" customWidth="1"/>
    <col min="9231" max="9232" width="9.140625" style="4"/>
    <col min="9233" max="9233" width="11.42578125" style="4" bestFit="1" customWidth="1"/>
    <col min="9234" max="9234" width="9.140625" style="4"/>
    <col min="9235" max="9235" width="9.140625" style="4" customWidth="1"/>
    <col min="9236" max="9238" width="9.140625" style="4"/>
    <col min="9239" max="9239" width="10" style="4" customWidth="1"/>
    <col min="9240" max="9240" width="9.85546875" style="4" customWidth="1"/>
    <col min="9241" max="9241" width="10.140625" style="4" customWidth="1"/>
    <col min="9242" max="9242" width="9" style="4" customWidth="1"/>
    <col min="9243" max="9243" width="10.7109375" style="4" customWidth="1"/>
    <col min="9244" max="9244" width="12" style="4" customWidth="1"/>
    <col min="9245" max="9245" width="10.5703125" style="4" customWidth="1"/>
    <col min="9246" max="9249" width="9.140625" style="4"/>
    <col min="9250" max="9251" width="9.140625" style="4" customWidth="1"/>
    <col min="9252" max="9252" width="9.5703125" style="4" customWidth="1"/>
    <col min="9253" max="9253" width="9.42578125" style="4" customWidth="1"/>
    <col min="9254" max="9254" width="9.28515625" style="4" customWidth="1"/>
    <col min="9255" max="9255" width="10.85546875" style="4" customWidth="1"/>
    <col min="9256" max="9256" width="11.28515625" style="4" customWidth="1"/>
    <col min="9257" max="9478" width="9.140625" style="4"/>
    <col min="9479" max="9479" width="9.140625" style="4" customWidth="1"/>
    <col min="9480" max="9480" width="7.28515625" style="4" customWidth="1"/>
    <col min="9481" max="9481" width="96.85546875" style="4" customWidth="1"/>
    <col min="9482" max="9482" width="26.28515625" style="4" customWidth="1"/>
    <col min="9483" max="9483" width="17.28515625" style="4" customWidth="1"/>
    <col min="9484" max="9484" width="25.42578125" style="4" customWidth="1"/>
    <col min="9485" max="9485" width="21" style="4" customWidth="1"/>
    <col min="9486" max="9486" width="27.5703125" style="4" customWidth="1"/>
    <col min="9487" max="9488" width="9.140625" style="4"/>
    <col min="9489" max="9489" width="11.42578125" style="4" bestFit="1" customWidth="1"/>
    <col min="9490" max="9490" width="9.140625" style="4"/>
    <col min="9491" max="9491" width="9.140625" style="4" customWidth="1"/>
    <col min="9492" max="9494" width="9.140625" style="4"/>
    <col min="9495" max="9495" width="10" style="4" customWidth="1"/>
    <col min="9496" max="9496" width="9.85546875" style="4" customWidth="1"/>
    <col min="9497" max="9497" width="10.140625" style="4" customWidth="1"/>
    <col min="9498" max="9498" width="9" style="4" customWidth="1"/>
    <col min="9499" max="9499" width="10.7109375" style="4" customWidth="1"/>
    <col min="9500" max="9500" width="12" style="4" customWidth="1"/>
    <col min="9501" max="9501" width="10.5703125" style="4" customWidth="1"/>
    <col min="9502" max="9505" width="9.140625" style="4"/>
    <col min="9506" max="9507" width="9.140625" style="4" customWidth="1"/>
    <col min="9508" max="9508" width="9.5703125" style="4" customWidth="1"/>
    <col min="9509" max="9509" width="9.42578125" style="4" customWidth="1"/>
    <col min="9510" max="9510" width="9.28515625" style="4" customWidth="1"/>
    <col min="9511" max="9511" width="10.85546875" style="4" customWidth="1"/>
    <col min="9512" max="9512" width="11.28515625" style="4" customWidth="1"/>
    <col min="9513" max="9734" width="9.140625" style="4"/>
    <col min="9735" max="9735" width="9.140625" style="4" customWidth="1"/>
    <col min="9736" max="9736" width="7.28515625" style="4" customWidth="1"/>
    <col min="9737" max="9737" width="96.85546875" style="4" customWidth="1"/>
    <col min="9738" max="9738" width="26.28515625" style="4" customWidth="1"/>
    <col min="9739" max="9739" width="17.28515625" style="4" customWidth="1"/>
    <col min="9740" max="9740" width="25.42578125" style="4" customWidth="1"/>
    <col min="9741" max="9741" width="21" style="4" customWidth="1"/>
    <col min="9742" max="9742" width="27.5703125" style="4" customWidth="1"/>
    <col min="9743" max="9744" width="9.140625" style="4"/>
    <col min="9745" max="9745" width="11.42578125" style="4" bestFit="1" customWidth="1"/>
    <col min="9746" max="9746" width="9.140625" style="4"/>
    <col min="9747" max="9747" width="9.140625" style="4" customWidth="1"/>
    <col min="9748" max="9750" width="9.140625" style="4"/>
    <col min="9751" max="9751" width="10" style="4" customWidth="1"/>
    <col min="9752" max="9752" width="9.85546875" style="4" customWidth="1"/>
    <col min="9753" max="9753" width="10.140625" style="4" customWidth="1"/>
    <col min="9754" max="9754" width="9" style="4" customWidth="1"/>
    <col min="9755" max="9755" width="10.7109375" style="4" customWidth="1"/>
    <col min="9756" max="9756" width="12" style="4" customWidth="1"/>
    <col min="9757" max="9757" width="10.5703125" style="4" customWidth="1"/>
    <col min="9758" max="9761" width="9.140625" style="4"/>
    <col min="9762" max="9763" width="9.140625" style="4" customWidth="1"/>
    <col min="9764" max="9764" width="9.5703125" style="4" customWidth="1"/>
    <col min="9765" max="9765" width="9.42578125" style="4" customWidth="1"/>
    <col min="9766" max="9766" width="9.28515625" style="4" customWidth="1"/>
    <col min="9767" max="9767" width="10.85546875" style="4" customWidth="1"/>
    <col min="9768" max="9768" width="11.28515625" style="4" customWidth="1"/>
    <col min="9769" max="9990" width="9.140625" style="4"/>
    <col min="9991" max="9991" width="9.140625" style="4" customWidth="1"/>
    <col min="9992" max="9992" width="7.28515625" style="4" customWidth="1"/>
    <col min="9993" max="9993" width="96.85546875" style="4" customWidth="1"/>
    <col min="9994" max="9994" width="26.28515625" style="4" customWidth="1"/>
    <col min="9995" max="9995" width="17.28515625" style="4" customWidth="1"/>
    <col min="9996" max="9996" width="25.42578125" style="4" customWidth="1"/>
    <col min="9997" max="9997" width="21" style="4" customWidth="1"/>
    <col min="9998" max="9998" width="27.5703125" style="4" customWidth="1"/>
    <col min="9999" max="10000" width="9.140625" style="4"/>
    <col min="10001" max="10001" width="11.42578125" style="4" bestFit="1" customWidth="1"/>
    <col min="10002" max="10002" width="9.140625" style="4"/>
    <col min="10003" max="10003" width="9.140625" style="4" customWidth="1"/>
    <col min="10004" max="10006" width="9.140625" style="4"/>
    <col min="10007" max="10007" width="10" style="4" customWidth="1"/>
    <col min="10008" max="10008" width="9.85546875" style="4" customWidth="1"/>
    <col min="10009" max="10009" width="10.140625" style="4" customWidth="1"/>
    <col min="10010" max="10010" width="9" style="4" customWidth="1"/>
    <col min="10011" max="10011" width="10.7109375" style="4" customWidth="1"/>
    <col min="10012" max="10012" width="12" style="4" customWidth="1"/>
    <col min="10013" max="10013" width="10.5703125" style="4" customWidth="1"/>
    <col min="10014" max="10017" width="9.140625" style="4"/>
    <col min="10018" max="10019" width="9.140625" style="4" customWidth="1"/>
    <col min="10020" max="10020" width="9.5703125" style="4" customWidth="1"/>
    <col min="10021" max="10021" width="9.42578125" style="4" customWidth="1"/>
    <col min="10022" max="10022" width="9.28515625" style="4" customWidth="1"/>
    <col min="10023" max="10023" width="10.85546875" style="4" customWidth="1"/>
    <col min="10024" max="10024" width="11.28515625" style="4" customWidth="1"/>
    <col min="10025" max="10246" width="9.140625" style="4"/>
    <col min="10247" max="10247" width="9.140625" style="4" customWidth="1"/>
    <col min="10248" max="10248" width="7.28515625" style="4" customWidth="1"/>
    <col min="10249" max="10249" width="96.85546875" style="4" customWidth="1"/>
    <col min="10250" max="10250" width="26.28515625" style="4" customWidth="1"/>
    <col min="10251" max="10251" width="17.28515625" style="4" customWidth="1"/>
    <col min="10252" max="10252" width="25.42578125" style="4" customWidth="1"/>
    <col min="10253" max="10253" width="21" style="4" customWidth="1"/>
    <col min="10254" max="10254" width="27.5703125" style="4" customWidth="1"/>
    <col min="10255" max="10256" width="9.140625" style="4"/>
    <col min="10257" max="10257" width="11.42578125" style="4" bestFit="1" customWidth="1"/>
    <col min="10258" max="10258" width="9.140625" style="4"/>
    <col min="10259" max="10259" width="9.140625" style="4" customWidth="1"/>
    <col min="10260" max="10262" width="9.140625" style="4"/>
    <col min="10263" max="10263" width="10" style="4" customWidth="1"/>
    <col min="10264" max="10264" width="9.85546875" style="4" customWidth="1"/>
    <col min="10265" max="10265" width="10.140625" style="4" customWidth="1"/>
    <col min="10266" max="10266" width="9" style="4" customWidth="1"/>
    <col min="10267" max="10267" width="10.7109375" style="4" customWidth="1"/>
    <col min="10268" max="10268" width="12" style="4" customWidth="1"/>
    <col min="10269" max="10269" width="10.5703125" style="4" customWidth="1"/>
    <col min="10270" max="10273" width="9.140625" style="4"/>
    <col min="10274" max="10275" width="9.140625" style="4" customWidth="1"/>
    <col min="10276" max="10276" width="9.5703125" style="4" customWidth="1"/>
    <col min="10277" max="10277" width="9.42578125" style="4" customWidth="1"/>
    <col min="10278" max="10278" width="9.28515625" style="4" customWidth="1"/>
    <col min="10279" max="10279" width="10.85546875" style="4" customWidth="1"/>
    <col min="10280" max="10280" width="11.28515625" style="4" customWidth="1"/>
    <col min="10281" max="10502" width="9.140625" style="4"/>
    <col min="10503" max="10503" width="9.140625" style="4" customWidth="1"/>
    <col min="10504" max="10504" width="7.28515625" style="4" customWidth="1"/>
    <col min="10505" max="10505" width="96.85546875" style="4" customWidth="1"/>
    <col min="10506" max="10506" width="26.28515625" style="4" customWidth="1"/>
    <col min="10507" max="10507" width="17.28515625" style="4" customWidth="1"/>
    <col min="10508" max="10508" width="25.42578125" style="4" customWidth="1"/>
    <col min="10509" max="10509" width="21" style="4" customWidth="1"/>
    <col min="10510" max="10510" width="27.5703125" style="4" customWidth="1"/>
    <col min="10511" max="10512" width="9.140625" style="4"/>
    <col min="10513" max="10513" width="11.42578125" style="4" bestFit="1" customWidth="1"/>
    <col min="10514" max="10514" width="9.140625" style="4"/>
    <col min="10515" max="10515" width="9.140625" style="4" customWidth="1"/>
    <col min="10516" max="10518" width="9.140625" style="4"/>
    <col min="10519" max="10519" width="10" style="4" customWidth="1"/>
    <col min="10520" max="10520" width="9.85546875" style="4" customWidth="1"/>
    <col min="10521" max="10521" width="10.140625" style="4" customWidth="1"/>
    <col min="10522" max="10522" width="9" style="4" customWidth="1"/>
    <col min="10523" max="10523" width="10.7109375" style="4" customWidth="1"/>
    <col min="10524" max="10524" width="12" style="4" customWidth="1"/>
    <col min="10525" max="10525" width="10.5703125" style="4" customWidth="1"/>
    <col min="10526" max="10529" width="9.140625" style="4"/>
    <col min="10530" max="10531" width="9.140625" style="4" customWidth="1"/>
    <col min="10532" max="10532" width="9.5703125" style="4" customWidth="1"/>
    <col min="10533" max="10533" width="9.42578125" style="4" customWidth="1"/>
    <col min="10534" max="10534" width="9.28515625" style="4" customWidth="1"/>
    <col min="10535" max="10535" width="10.85546875" style="4" customWidth="1"/>
    <col min="10536" max="10536" width="11.28515625" style="4" customWidth="1"/>
    <col min="10537" max="10758" width="9.140625" style="4"/>
    <col min="10759" max="10759" width="9.140625" style="4" customWidth="1"/>
    <col min="10760" max="10760" width="7.28515625" style="4" customWidth="1"/>
    <col min="10761" max="10761" width="96.85546875" style="4" customWidth="1"/>
    <col min="10762" max="10762" width="26.28515625" style="4" customWidth="1"/>
    <col min="10763" max="10763" width="17.28515625" style="4" customWidth="1"/>
    <col min="10764" max="10764" width="25.42578125" style="4" customWidth="1"/>
    <col min="10765" max="10765" width="21" style="4" customWidth="1"/>
    <col min="10766" max="10766" width="27.5703125" style="4" customWidth="1"/>
    <col min="10767" max="10768" width="9.140625" style="4"/>
    <col min="10769" max="10769" width="11.42578125" style="4" bestFit="1" customWidth="1"/>
    <col min="10770" max="10770" width="9.140625" style="4"/>
    <col min="10771" max="10771" width="9.140625" style="4" customWidth="1"/>
    <col min="10772" max="10774" width="9.140625" style="4"/>
    <col min="10775" max="10775" width="10" style="4" customWidth="1"/>
    <col min="10776" max="10776" width="9.85546875" style="4" customWidth="1"/>
    <col min="10777" max="10777" width="10.140625" style="4" customWidth="1"/>
    <col min="10778" max="10778" width="9" style="4" customWidth="1"/>
    <col min="10779" max="10779" width="10.7109375" style="4" customWidth="1"/>
    <col min="10780" max="10780" width="12" style="4" customWidth="1"/>
    <col min="10781" max="10781" width="10.5703125" style="4" customWidth="1"/>
    <col min="10782" max="10785" width="9.140625" style="4"/>
    <col min="10786" max="10787" width="9.140625" style="4" customWidth="1"/>
    <col min="10788" max="10788" width="9.5703125" style="4" customWidth="1"/>
    <col min="10789" max="10789" width="9.42578125" style="4" customWidth="1"/>
    <col min="10790" max="10790" width="9.28515625" style="4" customWidth="1"/>
    <col min="10791" max="10791" width="10.85546875" style="4" customWidth="1"/>
    <col min="10792" max="10792" width="11.28515625" style="4" customWidth="1"/>
    <col min="10793" max="11014" width="9.140625" style="4"/>
    <col min="11015" max="11015" width="9.140625" style="4" customWidth="1"/>
    <col min="11016" max="11016" width="7.28515625" style="4" customWidth="1"/>
    <col min="11017" max="11017" width="96.85546875" style="4" customWidth="1"/>
    <col min="11018" max="11018" width="26.28515625" style="4" customWidth="1"/>
    <col min="11019" max="11019" width="17.28515625" style="4" customWidth="1"/>
    <col min="11020" max="11020" width="25.42578125" style="4" customWidth="1"/>
    <col min="11021" max="11021" width="21" style="4" customWidth="1"/>
    <col min="11022" max="11022" width="27.5703125" style="4" customWidth="1"/>
    <col min="11023" max="11024" width="9.140625" style="4"/>
    <col min="11025" max="11025" width="11.42578125" style="4" bestFit="1" customWidth="1"/>
    <col min="11026" max="11026" width="9.140625" style="4"/>
    <col min="11027" max="11027" width="9.140625" style="4" customWidth="1"/>
    <col min="11028" max="11030" width="9.140625" style="4"/>
    <col min="11031" max="11031" width="10" style="4" customWidth="1"/>
    <col min="11032" max="11032" width="9.85546875" style="4" customWidth="1"/>
    <col min="11033" max="11033" width="10.140625" style="4" customWidth="1"/>
    <col min="11034" max="11034" width="9" style="4" customWidth="1"/>
    <col min="11035" max="11035" width="10.7109375" style="4" customWidth="1"/>
    <col min="11036" max="11036" width="12" style="4" customWidth="1"/>
    <col min="11037" max="11037" width="10.5703125" style="4" customWidth="1"/>
    <col min="11038" max="11041" width="9.140625" style="4"/>
    <col min="11042" max="11043" width="9.140625" style="4" customWidth="1"/>
    <col min="11044" max="11044" width="9.5703125" style="4" customWidth="1"/>
    <col min="11045" max="11045" width="9.42578125" style="4" customWidth="1"/>
    <col min="11046" max="11046" width="9.28515625" style="4" customWidth="1"/>
    <col min="11047" max="11047" width="10.85546875" style="4" customWidth="1"/>
    <col min="11048" max="11048" width="11.28515625" style="4" customWidth="1"/>
    <col min="11049" max="11270" width="9.140625" style="4"/>
    <col min="11271" max="11271" width="9.140625" style="4" customWidth="1"/>
    <col min="11272" max="11272" width="7.28515625" style="4" customWidth="1"/>
    <col min="11273" max="11273" width="96.85546875" style="4" customWidth="1"/>
    <col min="11274" max="11274" width="26.28515625" style="4" customWidth="1"/>
    <col min="11275" max="11275" width="17.28515625" style="4" customWidth="1"/>
    <col min="11276" max="11276" width="25.42578125" style="4" customWidth="1"/>
    <col min="11277" max="11277" width="21" style="4" customWidth="1"/>
    <col min="11278" max="11278" width="27.5703125" style="4" customWidth="1"/>
    <col min="11279" max="11280" width="9.140625" style="4"/>
    <col min="11281" max="11281" width="11.42578125" style="4" bestFit="1" customWidth="1"/>
    <col min="11282" max="11282" width="9.140625" style="4"/>
    <col min="11283" max="11283" width="9.140625" style="4" customWidth="1"/>
    <col min="11284" max="11286" width="9.140625" style="4"/>
    <col min="11287" max="11287" width="10" style="4" customWidth="1"/>
    <col min="11288" max="11288" width="9.85546875" style="4" customWidth="1"/>
    <col min="11289" max="11289" width="10.140625" style="4" customWidth="1"/>
    <col min="11290" max="11290" width="9" style="4" customWidth="1"/>
    <col min="11291" max="11291" width="10.7109375" style="4" customWidth="1"/>
    <col min="11292" max="11292" width="12" style="4" customWidth="1"/>
    <col min="11293" max="11293" width="10.5703125" style="4" customWidth="1"/>
    <col min="11294" max="11297" width="9.140625" style="4"/>
    <col min="11298" max="11299" width="9.140625" style="4" customWidth="1"/>
    <col min="11300" max="11300" width="9.5703125" style="4" customWidth="1"/>
    <col min="11301" max="11301" width="9.42578125" style="4" customWidth="1"/>
    <col min="11302" max="11302" width="9.28515625" style="4" customWidth="1"/>
    <col min="11303" max="11303" width="10.85546875" style="4" customWidth="1"/>
    <col min="11304" max="11304" width="11.28515625" style="4" customWidth="1"/>
    <col min="11305" max="11526" width="9.140625" style="4"/>
    <col min="11527" max="11527" width="9.140625" style="4" customWidth="1"/>
    <col min="11528" max="11528" width="7.28515625" style="4" customWidth="1"/>
    <col min="11529" max="11529" width="96.85546875" style="4" customWidth="1"/>
    <col min="11530" max="11530" width="26.28515625" style="4" customWidth="1"/>
    <col min="11531" max="11531" width="17.28515625" style="4" customWidth="1"/>
    <col min="11532" max="11532" width="25.42578125" style="4" customWidth="1"/>
    <col min="11533" max="11533" width="21" style="4" customWidth="1"/>
    <col min="11534" max="11534" width="27.5703125" style="4" customWidth="1"/>
    <col min="11535" max="11536" width="9.140625" style="4"/>
    <col min="11537" max="11537" width="11.42578125" style="4" bestFit="1" customWidth="1"/>
    <col min="11538" max="11538" width="9.140625" style="4"/>
    <col min="11539" max="11539" width="9.140625" style="4" customWidth="1"/>
    <col min="11540" max="11542" width="9.140625" style="4"/>
    <col min="11543" max="11543" width="10" style="4" customWidth="1"/>
    <col min="11544" max="11544" width="9.85546875" style="4" customWidth="1"/>
    <col min="11545" max="11545" width="10.140625" style="4" customWidth="1"/>
    <col min="11546" max="11546" width="9" style="4" customWidth="1"/>
    <col min="11547" max="11547" width="10.7109375" style="4" customWidth="1"/>
    <col min="11548" max="11548" width="12" style="4" customWidth="1"/>
    <col min="11549" max="11549" width="10.5703125" style="4" customWidth="1"/>
    <col min="11550" max="11553" width="9.140625" style="4"/>
    <col min="11554" max="11555" width="9.140625" style="4" customWidth="1"/>
    <col min="11556" max="11556" width="9.5703125" style="4" customWidth="1"/>
    <col min="11557" max="11557" width="9.42578125" style="4" customWidth="1"/>
    <col min="11558" max="11558" width="9.28515625" style="4" customWidth="1"/>
    <col min="11559" max="11559" width="10.85546875" style="4" customWidth="1"/>
    <col min="11560" max="11560" width="11.28515625" style="4" customWidth="1"/>
    <col min="11561" max="11782" width="9.140625" style="4"/>
    <col min="11783" max="11783" width="9.140625" style="4" customWidth="1"/>
    <col min="11784" max="11784" width="7.28515625" style="4" customWidth="1"/>
    <col min="11785" max="11785" width="96.85546875" style="4" customWidth="1"/>
    <col min="11786" max="11786" width="26.28515625" style="4" customWidth="1"/>
    <col min="11787" max="11787" width="17.28515625" style="4" customWidth="1"/>
    <col min="11788" max="11788" width="25.42578125" style="4" customWidth="1"/>
    <col min="11789" max="11789" width="21" style="4" customWidth="1"/>
    <col min="11790" max="11790" width="27.5703125" style="4" customWidth="1"/>
    <col min="11791" max="11792" width="9.140625" style="4"/>
    <col min="11793" max="11793" width="11.42578125" style="4" bestFit="1" customWidth="1"/>
    <col min="11794" max="11794" width="9.140625" style="4"/>
    <col min="11795" max="11795" width="9.140625" style="4" customWidth="1"/>
    <col min="11796" max="11798" width="9.140625" style="4"/>
    <col min="11799" max="11799" width="10" style="4" customWidth="1"/>
    <col min="11800" max="11800" width="9.85546875" style="4" customWidth="1"/>
    <col min="11801" max="11801" width="10.140625" style="4" customWidth="1"/>
    <col min="11802" max="11802" width="9" style="4" customWidth="1"/>
    <col min="11803" max="11803" width="10.7109375" style="4" customWidth="1"/>
    <col min="11804" max="11804" width="12" style="4" customWidth="1"/>
    <col min="11805" max="11805" width="10.5703125" style="4" customWidth="1"/>
    <col min="11806" max="11809" width="9.140625" style="4"/>
    <col min="11810" max="11811" width="9.140625" style="4" customWidth="1"/>
    <col min="11812" max="11812" width="9.5703125" style="4" customWidth="1"/>
    <col min="11813" max="11813" width="9.42578125" style="4" customWidth="1"/>
    <col min="11814" max="11814" width="9.28515625" style="4" customWidth="1"/>
    <col min="11815" max="11815" width="10.85546875" style="4" customWidth="1"/>
    <col min="11816" max="11816" width="11.28515625" style="4" customWidth="1"/>
    <col min="11817" max="12038" width="9.140625" style="4"/>
    <col min="12039" max="12039" width="9.140625" style="4" customWidth="1"/>
    <col min="12040" max="12040" width="7.28515625" style="4" customWidth="1"/>
    <col min="12041" max="12041" width="96.85546875" style="4" customWidth="1"/>
    <col min="12042" max="12042" width="26.28515625" style="4" customWidth="1"/>
    <col min="12043" max="12043" width="17.28515625" style="4" customWidth="1"/>
    <col min="12044" max="12044" width="25.42578125" style="4" customWidth="1"/>
    <col min="12045" max="12045" width="21" style="4" customWidth="1"/>
    <col min="12046" max="12046" width="27.5703125" style="4" customWidth="1"/>
    <col min="12047" max="12048" width="9.140625" style="4"/>
    <col min="12049" max="12049" width="11.42578125" style="4" bestFit="1" customWidth="1"/>
    <col min="12050" max="12050" width="9.140625" style="4"/>
    <col min="12051" max="12051" width="9.140625" style="4" customWidth="1"/>
    <col min="12052" max="12054" width="9.140625" style="4"/>
    <col min="12055" max="12055" width="10" style="4" customWidth="1"/>
    <col min="12056" max="12056" width="9.85546875" style="4" customWidth="1"/>
    <col min="12057" max="12057" width="10.140625" style="4" customWidth="1"/>
    <col min="12058" max="12058" width="9" style="4" customWidth="1"/>
    <col min="12059" max="12059" width="10.7109375" style="4" customWidth="1"/>
    <col min="12060" max="12060" width="12" style="4" customWidth="1"/>
    <col min="12061" max="12061" width="10.5703125" style="4" customWidth="1"/>
    <col min="12062" max="12065" width="9.140625" style="4"/>
    <col min="12066" max="12067" width="9.140625" style="4" customWidth="1"/>
    <col min="12068" max="12068" width="9.5703125" style="4" customWidth="1"/>
    <col min="12069" max="12069" width="9.42578125" style="4" customWidth="1"/>
    <col min="12070" max="12070" width="9.28515625" style="4" customWidth="1"/>
    <col min="12071" max="12071" width="10.85546875" style="4" customWidth="1"/>
    <col min="12072" max="12072" width="11.28515625" style="4" customWidth="1"/>
    <col min="12073" max="12294" width="9.140625" style="4"/>
    <col min="12295" max="12295" width="9.140625" style="4" customWidth="1"/>
    <col min="12296" max="12296" width="7.28515625" style="4" customWidth="1"/>
    <col min="12297" max="12297" width="96.85546875" style="4" customWidth="1"/>
    <col min="12298" max="12298" width="26.28515625" style="4" customWidth="1"/>
    <col min="12299" max="12299" width="17.28515625" style="4" customWidth="1"/>
    <col min="12300" max="12300" width="25.42578125" style="4" customWidth="1"/>
    <col min="12301" max="12301" width="21" style="4" customWidth="1"/>
    <col min="12302" max="12302" width="27.5703125" style="4" customWidth="1"/>
    <col min="12303" max="12304" width="9.140625" style="4"/>
    <col min="12305" max="12305" width="11.42578125" style="4" bestFit="1" customWidth="1"/>
    <col min="12306" max="12306" width="9.140625" style="4"/>
    <col min="12307" max="12307" width="9.140625" style="4" customWidth="1"/>
    <col min="12308" max="12310" width="9.140625" style="4"/>
    <col min="12311" max="12311" width="10" style="4" customWidth="1"/>
    <col min="12312" max="12312" width="9.85546875" style="4" customWidth="1"/>
    <col min="12313" max="12313" width="10.140625" style="4" customWidth="1"/>
    <col min="12314" max="12314" width="9" style="4" customWidth="1"/>
    <col min="12315" max="12315" width="10.7109375" style="4" customWidth="1"/>
    <col min="12316" max="12316" width="12" style="4" customWidth="1"/>
    <col min="12317" max="12317" width="10.5703125" style="4" customWidth="1"/>
    <col min="12318" max="12321" width="9.140625" style="4"/>
    <col min="12322" max="12323" width="9.140625" style="4" customWidth="1"/>
    <col min="12324" max="12324" width="9.5703125" style="4" customWidth="1"/>
    <col min="12325" max="12325" width="9.42578125" style="4" customWidth="1"/>
    <col min="12326" max="12326" width="9.28515625" style="4" customWidth="1"/>
    <col min="12327" max="12327" width="10.85546875" style="4" customWidth="1"/>
    <col min="12328" max="12328" width="11.28515625" style="4" customWidth="1"/>
    <col min="12329" max="12550" width="9.140625" style="4"/>
    <col min="12551" max="12551" width="9.140625" style="4" customWidth="1"/>
    <col min="12552" max="12552" width="7.28515625" style="4" customWidth="1"/>
    <col min="12553" max="12553" width="96.85546875" style="4" customWidth="1"/>
    <col min="12554" max="12554" width="26.28515625" style="4" customWidth="1"/>
    <col min="12555" max="12555" width="17.28515625" style="4" customWidth="1"/>
    <col min="12556" max="12556" width="25.42578125" style="4" customWidth="1"/>
    <col min="12557" max="12557" width="21" style="4" customWidth="1"/>
    <col min="12558" max="12558" width="27.5703125" style="4" customWidth="1"/>
    <col min="12559" max="12560" width="9.140625" style="4"/>
    <col min="12561" max="12561" width="11.42578125" style="4" bestFit="1" customWidth="1"/>
    <col min="12562" max="12562" width="9.140625" style="4"/>
    <col min="12563" max="12563" width="9.140625" style="4" customWidth="1"/>
    <col min="12564" max="12566" width="9.140625" style="4"/>
    <col min="12567" max="12567" width="10" style="4" customWidth="1"/>
    <col min="12568" max="12568" width="9.85546875" style="4" customWidth="1"/>
    <col min="12569" max="12569" width="10.140625" style="4" customWidth="1"/>
    <col min="12570" max="12570" width="9" style="4" customWidth="1"/>
    <col min="12571" max="12571" width="10.7109375" style="4" customWidth="1"/>
    <col min="12572" max="12572" width="12" style="4" customWidth="1"/>
    <col min="12573" max="12573" width="10.5703125" style="4" customWidth="1"/>
    <col min="12574" max="12577" width="9.140625" style="4"/>
    <col min="12578" max="12579" width="9.140625" style="4" customWidth="1"/>
    <col min="12580" max="12580" width="9.5703125" style="4" customWidth="1"/>
    <col min="12581" max="12581" width="9.42578125" style="4" customWidth="1"/>
    <col min="12582" max="12582" width="9.28515625" style="4" customWidth="1"/>
    <col min="12583" max="12583" width="10.85546875" style="4" customWidth="1"/>
    <col min="12584" max="12584" width="11.28515625" style="4" customWidth="1"/>
    <col min="12585" max="12806" width="9.140625" style="4"/>
    <col min="12807" max="12807" width="9.140625" style="4" customWidth="1"/>
    <col min="12808" max="12808" width="7.28515625" style="4" customWidth="1"/>
    <col min="12809" max="12809" width="96.85546875" style="4" customWidth="1"/>
    <col min="12810" max="12810" width="26.28515625" style="4" customWidth="1"/>
    <col min="12811" max="12811" width="17.28515625" style="4" customWidth="1"/>
    <col min="12812" max="12812" width="25.42578125" style="4" customWidth="1"/>
    <col min="12813" max="12813" width="21" style="4" customWidth="1"/>
    <col min="12814" max="12814" width="27.5703125" style="4" customWidth="1"/>
    <col min="12815" max="12816" width="9.140625" style="4"/>
    <col min="12817" max="12817" width="11.42578125" style="4" bestFit="1" customWidth="1"/>
    <col min="12818" max="12818" width="9.140625" style="4"/>
    <col min="12819" max="12819" width="9.140625" style="4" customWidth="1"/>
    <col min="12820" max="12822" width="9.140625" style="4"/>
    <col min="12823" max="12823" width="10" style="4" customWidth="1"/>
    <col min="12824" max="12824" width="9.85546875" style="4" customWidth="1"/>
    <col min="12825" max="12825" width="10.140625" style="4" customWidth="1"/>
    <col min="12826" max="12826" width="9" style="4" customWidth="1"/>
    <col min="12827" max="12827" width="10.7109375" style="4" customWidth="1"/>
    <col min="12828" max="12828" width="12" style="4" customWidth="1"/>
    <col min="12829" max="12829" width="10.5703125" style="4" customWidth="1"/>
    <col min="12830" max="12833" width="9.140625" style="4"/>
    <col min="12834" max="12835" width="9.140625" style="4" customWidth="1"/>
    <col min="12836" max="12836" width="9.5703125" style="4" customWidth="1"/>
    <col min="12837" max="12837" width="9.42578125" style="4" customWidth="1"/>
    <col min="12838" max="12838" width="9.28515625" style="4" customWidth="1"/>
    <col min="12839" max="12839" width="10.85546875" style="4" customWidth="1"/>
    <col min="12840" max="12840" width="11.28515625" style="4" customWidth="1"/>
    <col min="12841" max="13062" width="9.140625" style="4"/>
    <col min="13063" max="13063" width="9.140625" style="4" customWidth="1"/>
    <col min="13064" max="13064" width="7.28515625" style="4" customWidth="1"/>
    <col min="13065" max="13065" width="96.85546875" style="4" customWidth="1"/>
    <col min="13066" max="13066" width="26.28515625" style="4" customWidth="1"/>
    <col min="13067" max="13067" width="17.28515625" style="4" customWidth="1"/>
    <col min="13068" max="13068" width="25.42578125" style="4" customWidth="1"/>
    <col min="13069" max="13069" width="21" style="4" customWidth="1"/>
    <col min="13070" max="13070" width="27.5703125" style="4" customWidth="1"/>
    <col min="13071" max="13072" width="9.140625" style="4"/>
    <col min="13073" max="13073" width="11.42578125" style="4" bestFit="1" customWidth="1"/>
    <col min="13074" max="13074" width="9.140625" style="4"/>
    <col min="13075" max="13075" width="9.140625" style="4" customWidth="1"/>
    <col min="13076" max="13078" width="9.140625" style="4"/>
    <col min="13079" max="13079" width="10" style="4" customWidth="1"/>
    <col min="13080" max="13080" width="9.85546875" style="4" customWidth="1"/>
    <col min="13081" max="13081" width="10.140625" style="4" customWidth="1"/>
    <col min="13082" max="13082" width="9" style="4" customWidth="1"/>
    <col min="13083" max="13083" width="10.7109375" style="4" customWidth="1"/>
    <col min="13084" max="13084" width="12" style="4" customWidth="1"/>
    <col min="13085" max="13085" width="10.5703125" style="4" customWidth="1"/>
    <col min="13086" max="13089" width="9.140625" style="4"/>
    <col min="13090" max="13091" width="9.140625" style="4" customWidth="1"/>
    <col min="13092" max="13092" width="9.5703125" style="4" customWidth="1"/>
    <col min="13093" max="13093" width="9.42578125" style="4" customWidth="1"/>
    <col min="13094" max="13094" width="9.28515625" style="4" customWidth="1"/>
    <col min="13095" max="13095" width="10.85546875" style="4" customWidth="1"/>
    <col min="13096" max="13096" width="11.28515625" style="4" customWidth="1"/>
    <col min="13097" max="13318" width="9.140625" style="4"/>
    <col min="13319" max="13319" width="9.140625" style="4" customWidth="1"/>
    <col min="13320" max="13320" width="7.28515625" style="4" customWidth="1"/>
    <col min="13321" max="13321" width="96.85546875" style="4" customWidth="1"/>
    <col min="13322" max="13322" width="26.28515625" style="4" customWidth="1"/>
    <col min="13323" max="13323" width="17.28515625" style="4" customWidth="1"/>
    <col min="13324" max="13324" width="25.42578125" style="4" customWidth="1"/>
    <col min="13325" max="13325" width="21" style="4" customWidth="1"/>
    <col min="13326" max="13326" width="27.5703125" style="4" customWidth="1"/>
    <col min="13327" max="13328" width="9.140625" style="4"/>
    <col min="13329" max="13329" width="11.42578125" style="4" bestFit="1" customWidth="1"/>
    <col min="13330" max="13330" width="9.140625" style="4"/>
    <col min="13331" max="13331" width="9.140625" style="4" customWidth="1"/>
    <col min="13332" max="13334" width="9.140625" style="4"/>
    <col min="13335" max="13335" width="10" style="4" customWidth="1"/>
    <col min="13336" max="13336" width="9.85546875" style="4" customWidth="1"/>
    <col min="13337" max="13337" width="10.140625" style="4" customWidth="1"/>
    <col min="13338" max="13338" width="9" style="4" customWidth="1"/>
    <col min="13339" max="13339" width="10.7109375" style="4" customWidth="1"/>
    <col min="13340" max="13340" width="12" style="4" customWidth="1"/>
    <col min="13341" max="13341" width="10.5703125" style="4" customWidth="1"/>
    <col min="13342" max="13345" width="9.140625" style="4"/>
    <col min="13346" max="13347" width="9.140625" style="4" customWidth="1"/>
    <col min="13348" max="13348" width="9.5703125" style="4" customWidth="1"/>
    <col min="13349" max="13349" width="9.42578125" style="4" customWidth="1"/>
    <col min="13350" max="13350" width="9.28515625" style="4" customWidth="1"/>
    <col min="13351" max="13351" width="10.85546875" style="4" customWidth="1"/>
    <col min="13352" max="13352" width="11.28515625" style="4" customWidth="1"/>
    <col min="13353" max="13574" width="9.140625" style="4"/>
    <col min="13575" max="13575" width="9.140625" style="4" customWidth="1"/>
    <col min="13576" max="13576" width="7.28515625" style="4" customWidth="1"/>
    <col min="13577" max="13577" width="96.85546875" style="4" customWidth="1"/>
    <col min="13578" max="13578" width="26.28515625" style="4" customWidth="1"/>
    <col min="13579" max="13579" width="17.28515625" style="4" customWidth="1"/>
    <col min="13580" max="13580" width="25.42578125" style="4" customWidth="1"/>
    <col min="13581" max="13581" width="21" style="4" customWidth="1"/>
    <col min="13582" max="13582" width="27.5703125" style="4" customWidth="1"/>
    <col min="13583" max="13584" width="9.140625" style="4"/>
    <col min="13585" max="13585" width="11.42578125" style="4" bestFit="1" customWidth="1"/>
    <col min="13586" max="13586" width="9.140625" style="4"/>
    <col min="13587" max="13587" width="9.140625" style="4" customWidth="1"/>
    <col min="13588" max="13590" width="9.140625" style="4"/>
    <col min="13591" max="13591" width="10" style="4" customWidth="1"/>
    <col min="13592" max="13592" width="9.85546875" style="4" customWidth="1"/>
    <col min="13593" max="13593" width="10.140625" style="4" customWidth="1"/>
    <col min="13594" max="13594" width="9" style="4" customWidth="1"/>
    <col min="13595" max="13595" width="10.7109375" style="4" customWidth="1"/>
    <col min="13596" max="13596" width="12" style="4" customWidth="1"/>
    <col min="13597" max="13597" width="10.5703125" style="4" customWidth="1"/>
    <col min="13598" max="13601" width="9.140625" style="4"/>
    <col min="13602" max="13603" width="9.140625" style="4" customWidth="1"/>
    <col min="13604" max="13604" width="9.5703125" style="4" customWidth="1"/>
    <col min="13605" max="13605" width="9.42578125" style="4" customWidth="1"/>
    <col min="13606" max="13606" width="9.28515625" style="4" customWidth="1"/>
    <col min="13607" max="13607" width="10.85546875" style="4" customWidth="1"/>
    <col min="13608" max="13608" width="11.28515625" style="4" customWidth="1"/>
    <col min="13609" max="13830" width="9.140625" style="4"/>
    <col min="13831" max="13831" width="9.140625" style="4" customWidth="1"/>
    <col min="13832" max="13832" width="7.28515625" style="4" customWidth="1"/>
    <col min="13833" max="13833" width="96.85546875" style="4" customWidth="1"/>
    <col min="13834" max="13834" width="26.28515625" style="4" customWidth="1"/>
    <col min="13835" max="13835" width="17.28515625" style="4" customWidth="1"/>
    <col min="13836" max="13836" width="25.42578125" style="4" customWidth="1"/>
    <col min="13837" max="13837" width="21" style="4" customWidth="1"/>
    <col min="13838" max="13838" width="27.5703125" style="4" customWidth="1"/>
    <col min="13839" max="13840" width="9.140625" style="4"/>
    <col min="13841" max="13841" width="11.42578125" style="4" bestFit="1" customWidth="1"/>
    <col min="13842" max="13842" width="9.140625" style="4"/>
    <col min="13843" max="13843" width="9.140625" style="4" customWidth="1"/>
    <col min="13844" max="13846" width="9.140625" style="4"/>
    <col min="13847" max="13847" width="10" style="4" customWidth="1"/>
    <col min="13848" max="13848" width="9.85546875" style="4" customWidth="1"/>
    <col min="13849" max="13849" width="10.140625" style="4" customWidth="1"/>
    <col min="13850" max="13850" width="9" style="4" customWidth="1"/>
    <col min="13851" max="13851" width="10.7109375" style="4" customWidth="1"/>
    <col min="13852" max="13852" width="12" style="4" customWidth="1"/>
    <col min="13853" max="13853" width="10.5703125" style="4" customWidth="1"/>
    <col min="13854" max="13857" width="9.140625" style="4"/>
    <col min="13858" max="13859" width="9.140625" style="4" customWidth="1"/>
    <col min="13860" max="13860" width="9.5703125" style="4" customWidth="1"/>
    <col min="13861" max="13861" width="9.42578125" style="4" customWidth="1"/>
    <col min="13862" max="13862" width="9.28515625" style="4" customWidth="1"/>
    <col min="13863" max="13863" width="10.85546875" style="4" customWidth="1"/>
    <col min="13864" max="13864" width="11.28515625" style="4" customWidth="1"/>
    <col min="13865" max="14086" width="9.140625" style="4"/>
    <col min="14087" max="14087" width="9.140625" style="4" customWidth="1"/>
    <col min="14088" max="14088" width="7.28515625" style="4" customWidth="1"/>
    <col min="14089" max="14089" width="96.85546875" style="4" customWidth="1"/>
    <col min="14090" max="14090" width="26.28515625" style="4" customWidth="1"/>
    <col min="14091" max="14091" width="17.28515625" style="4" customWidth="1"/>
    <col min="14092" max="14092" width="25.42578125" style="4" customWidth="1"/>
    <col min="14093" max="14093" width="21" style="4" customWidth="1"/>
    <col min="14094" max="14094" width="27.5703125" style="4" customWidth="1"/>
    <col min="14095" max="14096" width="9.140625" style="4"/>
    <col min="14097" max="14097" width="11.42578125" style="4" bestFit="1" customWidth="1"/>
    <col min="14098" max="14098" width="9.140625" style="4"/>
    <col min="14099" max="14099" width="9.140625" style="4" customWidth="1"/>
    <col min="14100" max="14102" width="9.140625" style="4"/>
    <col min="14103" max="14103" width="10" style="4" customWidth="1"/>
    <col min="14104" max="14104" width="9.85546875" style="4" customWidth="1"/>
    <col min="14105" max="14105" width="10.140625" style="4" customWidth="1"/>
    <col min="14106" max="14106" width="9" style="4" customWidth="1"/>
    <col min="14107" max="14107" width="10.7109375" style="4" customWidth="1"/>
    <col min="14108" max="14108" width="12" style="4" customWidth="1"/>
    <col min="14109" max="14109" width="10.5703125" style="4" customWidth="1"/>
    <col min="14110" max="14113" width="9.140625" style="4"/>
    <col min="14114" max="14115" width="9.140625" style="4" customWidth="1"/>
    <col min="14116" max="14116" width="9.5703125" style="4" customWidth="1"/>
    <col min="14117" max="14117" width="9.42578125" style="4" customWidth="1"/>
    <col min="14118" max="14118" width="9.28515625" style="4" customWidth="1"/>
    <col min="14119" max="14119" width="10.85546875" style="4" customWidth="1"/>
    <col min="14120" max="14120" width="11.28515625" style="4" customWidth="1"/>
    <col min="14121" max="14342" width="9.140625" style="4"/>
    <col min="14343" max="14343" width="9.140625" style="4" customWidth="1"/>
    <col min="14344" max="14344" width="7.28515625" style="4" customWidth="1"/>
    <col min="14345" max="14345" width="96.85546875" style="4" customWidth="1"/>
    <col min="14346" max="14346" width="26.28515625" style="4" customWidth="1"/>
    <col min="14347" max="14347" width="17.28515625" style="4" customWidth="1"/>
    <col min="14348" max="14348" width="25.42578125" style="4" customWidth="1"/>
    <col min="14349" max="14349" width="21" style="4" customWidth="1"/>
    <col min="14350" max="14350" width="27.5703125" style="4" customWidth="1"/>
    <col min="14351" max="14352" width="9.140625" style="4"/>
    <col min="14353" max="14353" width="11.42578125" style="4" bestFit="1" customWidth="1"/>
    <col min="14354" max="14354" width="9.140625" style="4"/>
    <col min="14355" max="14355" width="9.140625" style="4" customWidth="1"/>
    <col min="14356" max="14358" width="9.140625" style="4"/>
    <col min="14359" max="14359" width="10" style="4" customWidth="1"/>
    <col min="14360" max="14360" width="9.85546875" style="4" customWidth="1"/>
    <col min="14361" max="14361" width="10.140625" style="4" customWidth="1"/>
    <col min="14362" max="14362" width="9" style="4" customWidth="1"/>
    <col min="14363" max="14363" width="10.7109375" style="4" customWidth="1"/>
    <col min="14364" max="14364" width="12" style="4" customWidth="1"/>
    <col min="14365" max="14365" width="10.5703125" style="4" customWidth="1"/>
    <col min="14366" max="14369" width="9.140625" style="4"/>
    <col min="14370" max="14371" width="9.140625" style="4" customWidth="1"/>
    <col min="14372" max="14372" width="9.5703125" style="4" customWidth="1"/>
    <col min="14373" max="14373" width="9.42578125" style="4" customWidth="1"/>
    <col min="14374" max="14374" width="9.28515625" style="4" customWidth="1"/>
    <col min="14375" max="14375" width="10.85546875" style="4" customWidth="1"/>
    <col min="14376" max="14376" width="11.28515625" style="4" customWidth="1"/>
    <col min="14377" max="14598" width="9.140625" style="4"/>
    <col min="14599" max="14599" width="9.140625" style="4" customWidth="1"/>
    <col min="14600" max="14600" width="7.28515625" style="4" customWidth="1"/>
    <col min="14601" max="14601" width="96.85546875" style="4" customWidth="1"/>
    <col min="14602" max="14602" width="26.28515625" style="4" customWidth="1"/>
    <col min="14603" max="14603" width="17.28515625" style="4" customWidth="1"/>
    <col min="14604" max="14604" width="25.42578125" style="4" customWidth="1"/>
    <col min="14605" max="14605" width="21" style="4" customWidth="1"/>
    <col min="14606" max="14606" width="27.5703125" style="4" customWidth="1"/>
    <col min="14607" max="14608" width="9.140625" style="4"/>
    <col min="14609" max="14609" width="11.42578125" style="4" bestFit="1" customWidth="1"/>
    <col min="14610" max="14610" width="9.140625" style="4"/>
    <col min="14611" max="14611" width="9.140625" style="4" customWidth="1"/>
    <col min="14612" max="14614" width="9.140625" style="4"/>
    <col min="14615" max="14615" width="10" style="4" customWidth="1"/>
    <col min="14616" max="14616" width="9.85546875" style="4" customWidth="1"/>
    <col min="14617" max="14617" width="10.140625" style="4" customWidth="1"/>
    <col min="14618" max="14618" width="9" style="4" customWidth="1"/>
    <col min="14619" max="14619" width="10.7109375" style="4" customWidth="1"/>
    <col min="14620" max="14620" width="12" style="4" customWidth="1"/>
    <col min="14621" max="14621" width="10.5703125" style="4" customWidth="1"/>
    <col min="14622" max="14625" width="9.140625" style="4"/>
    <col min="14626" max="14627" width="9.140625" style="4" customWidth="1"/>
    <col min="14628" max="14628" width="9.5703125" style="4" customWidth="1"/>
    <col min="14629" max="14629" width="9.42578125" style="4" customWidth="1"/>
    <col min="14630" max="14630" width="9.28515625" style="4" customWidth="1"/>
    <col min="14631" max="14631" width="10.85546875" style="4" customWidth="1"/>
    <col min="14632" max="14632" width="11.28515625" style="4" customWidth="1"/>
    <col min="14633" max="14854" width="9.140625" style="4"/>
    <col min="14855" max="14855" width="9.140625" style="4" customWidth="1"/>
    <col min="14856" max="14856" width="7.28515625" style="4" customWidth="1"/>
    <col min="14857" max="14857" width="96.85546875" style="4" customWidth="1"/>
    <col min="14858" max="14858" width="26.28515625" style="4" customWidth="1"/>
    <col min="14859" max="14859" width="17.28515625" style="4" customWidth="1"/>
    <col min="14860" max="14860" width="25.42578125" style="4" customWidth="1"/>
    <col min="14861" max="14861" width="21" style="4" customWidth="1"/>
    <col min="14862" max="14862" width="27.5703125" style="4" customWidth="1"/>
    <col min="14863" max="14864" width="9.140625" style="4"/>
    <col min="14865" max="14865" width="11.42578125" style="4" bestFit="1" customWidth="1"/>
    <col min="14866" max="14866" width="9.140625" style="4"/>
    <col min="14867" max="14867" width="9.140625" style="4" customWidth="1"/>
    <col min="14868" max="14870" width="9.140625" style="4"/>
    <col min="14871" max="14871" width="10" style="4" customWidth="1"/>
    <col min="14872" max="14872" width="9.85546875" style="4" customWidth="1"/>
    <col min="14873" max="14873" width="10.140625" style="4" customWidth="1"/>
    <col min="14874" max="14874" width="9" style="4" customWidth="1"/>
    <col min="14875" max="14875" width="10.7109375" style="4" customWidth="1"/>
    <col min="14876" max="14876" width="12" style="4" customWidth="1"/>
    <col min="14877" max="14877" width="10.5703125" style="4" customWidth="1"/>
    <col min="14878" max="14881" width="9.140625" style="4"/>
    <col min="14882" max="14883" width="9.140625" style="4" customWidth="1"/>
    <col min="14884" max="14884" width="9.5703125" style="4" customWidth="1"/>
    <col min="14885" max="14885" width="9.42578125" style="4" customWidth="1"/>
    <col min="14886" max="14886" width="9.28515625" style="4" customWidth="1"/>
    <col min="14887" max="14887" width="10.85546875" style="4" customWidth="1"/>
    <col min="14888" max="14888" width="11.28515625" style="4" customWidth="1"/>
    <col min="14889" max="15110" width="9.140625" style="4"/>
    <col min="15111" max="15111" width="9.140625" style="4" customWidth="1"/>
    <col min="15112" max="15112" width="7.28515625" style="4" customWidth="1"/>
    <col min="15113" max="15113" width="96.85546875" style="4" customWidth="1"/>
    <col min="15114" max="15114" width="26.28515625" style="4" customWidth="1"/>
    <col min="15115" max="15115" width="17.28515625" style="4" customWidth="1"/>
    <col min="15116" max="15116" width="25.42578125" style="4" customWidth="1"/>
    <col min="15117" max="15117" width="21" style="4" customWidth="1"/>
    <col min="15118" max="15118" width="27.5703125" style="4" customWidth="1"/>
    <col min="15119" max="15120" width="9.140625" style="4"/>
    <col min="15121" max="15121" width="11.42578125" style="4" bestFit="1" customWidth="1"/>
    <col min="15122" max="15122" width="9.140625" style="4"/>
    <col min="15123" max="15123" width="9.140625" style="4" customWidth="1"/>
    <col min="15124" max="15126" width="9.140625" style="4"/>
    <col min="15127" max="15127" width="10" style="4" customWidth="1"/>
    <col min="15128" max="15128" width="9.85546875" style="4" customWidth="1"/>
    <col min="15129" max="15129" width="10.140625" style="4" customWidth="1"/>
    <col min="15130" max="15130" width="9" style="4" customWidth="1"/>
    <col min="15131" max="15131" width="10.7109375" style="4" customWidth="1"/>
    <col min="15132" max="15132" width="12" style="4" customWidth="1"/>
    <col min="15133" max="15133" width="10.5703125" style="4" customWidth="1"/>
    <col min="15134" max="15137" width="9.140625" style="4"/>
    <col min="15138" max="15139" width="9.140625" style="4" customWidth="1"/>
    <col min="15140" max="15140" width="9.5703125" style="4" customWidth="1"/>
    <col min="15141" max="15141" width="9.42578125" style="4" customWidth="1"/>
    <col min="15142" max="15142" width="9.28515625" style="4" customWidth="1"/>
    <col min="15143" max="15143" width="10.85546875" style="4" customWidth="1"/>
    <col min="15144" max="15144" width="11.28515625" style="4" customWidth="1"/>
    <col min="15145" max="15366" width="9.140625" style="4"/>
    <col min="15367" max="15367" width="9.140625" style="4" customWidth="1"/>
    <col min="15368" max="15368" width="7.28515625" style="4" customWidth="1"/>
    <col min="15369" max="15369" width="96.85546875" style="4" customWidth="1"/>
    <col min="15370" max="15370" width="26.28515625" style="4" customWidth="1"/>
    <col min="15371" max="15371" width="17.28515625" style="4" customWidth="1"/>
    <col min="15372" max="15372" width="25.42578125" style="4" customWidth="1"/>
    <col min="15373" max="15373" width="21" style="4" customWidth="1"/>
    <col min="15374" max="15374" width="27.5703125" style="4" customWidth="1"/>
    <col min="15375" max="15376" width="9.140625" style="4"/>
    <col min="15377" max="15377" width="11.42578125" style="4" bestFit="1" customWidth="1"/>
    <col min="15378" max="15378" width="9.140625" style="4"/>
    <col min="15379" max="15379" width="9.140625" style="4" customWidth="1"/>
    <col min="15380" max="15382" width="9.140625" style="4"/>
    <col min="15383" max="15383" width="10" style="4" customWidth="1"/>
    <col min="15384" max="15384" width="9.85546875" style="4" customWidth="1"/>
    <col min="15385" max="15385" width="10.140625" style="4" customWidth="1"/>
    <col min="15386" max="15386" width="9" style="4" customWidth="1"/>
    <col min="15387" max="15387" width="10.7109375" style="4" customWidth="1"/>
    <col min="15388" max="15388" width="12" style="4" customWidth="1"/>
    <col min="15389" max="15389" width="10.5703125" style="4" customWidth="1"/>
    <col min="15390" max="15393" width="9.140625" style="4"/>
    <col min="15394" max="15395" width="9.140625" style="4" customWidth="1"/>
    <col min="15396" max="15396" width="9.5703125" style="4" customWidth="1"/>
    <col min="15397" max="15397" width="9.42578125" style="4" customWidth="1"/>
    <col min="15398" max="15398" width="9.28515625" style="4" customWidth="1"/>
    <col min="15399" max="15399" width="10.85546875" style="4" customWidth="1"/>
    <col min="15400" max="15400" width="11.28515625" style="4" customWidth="1"/>
    <col min="15401" max="15622" width="9.140625" style="4"/>
    <col min="15623" max="15623" width="9.140625" style="4" customWidth="1"/>
    <col min="15624" max="15624" width="7.28515625" style="4" customWidth="1"/>
    <col min="15625" max="15625" width="96.85546875" style="4" customWidth="1"/>
    <col min="15626" max="15626" width="26.28515625" style="4" customWidth="1"/>
    <col min="15627" max="15627" width="17.28515625" style="4" customWidth="1"/>
    <col min="15628" max="15628" width="25.42578125" style="4" customWidth="1"/>
    <col min="15629" max="15629" width="21" style="4" customWidth="1"/>
    <col min="15630" max="15630" width="27.5703125" style="4" customWidth="1"/>
    <col min="15631" max="15632" width="9.140625" style="4"/>
    <col min="15633" max="15633" width="11.42578125" style="4" bestFit="1" customWidth="1"/>
    <col min="15634" max="15634" width="9.140625" style="4"/>
    <col min="15635" max="15635" width="9.140625" style="4" customWidth="1"/>
    <col min="15636" max="15638" width="9.140625" style="4"/>
    <col min="15639" max="15639" width="10" style="4" customWidth="1"/>
    <col min="15640" max="15640" width="9.85546875" style="4" customWidth="1"/>
    <col min="15641" max="15641" width="10.140625" style="4" customWidth="1"/>
    <col min="15642" max="15642" width="9" style="4" customWidth="1"/>
    <col min="15643" max="15643" width="10.7109375" style="4" customWidth="1"/>
    <col min="15644" max="15644" width="12" style="4" customWidth="1"/>
    <col min="15645" max="15645" width="10.5703125" style="4" customWidth="1"/>
    <col min="15646" max="15649" width="9.140625" style="4"/>
    <col min="15650" max="15651" width="9.140625" style="4" customWidth="1"/>
    <col min="15652" max="15652" width="9.5703125" style="4" customWidth="1"/>
    <col min="15653" max="15653" width="9.42578125" style="4" customWidth="1"/>
    <col min="15654" max="15654" width="9.28515625" style="4" customWidth="1"/>
    <col min="15655" max="15655" width="10.85546875" style="4" customWidth="1"/>
    <col min="15656" max="15656" width="11.28515625" style="4" customWidth="1"/>
    <col min="15657" max="15878" width="9.140625" style="4"/>
    <col min="15879" max="15879" width="9.140625" style="4" customWidth="1"/>
    <col min="15880" max="15880" width="7.28515625" style="4" customWidth="1"/>
    <col min="15881" max="15881" width="96.85546875" style="4" customWidth="1"/>
    <col min="15882" max="15882" width="26.28515625" style="4" customWidth="1"/>
    <col min="15883" max="15883" width="17.28515625" style="4" customWidth="1"/>
    <col min="15884" max="15884" width="25.42578125" style="4" customWidth="1"/>
    <col min="15885" max="15885" width="21" style="4" customWidth="1"/>
    <col min="15886" max="15886" width="27.5703125" style="4" customWidth="1"/>
    <col min="15887" max="15888" width="9.140625" style="4"/>
    <col min="15889" max="15889" width="11.42578125" style="4" bestFit="1" customWidth="1"/>
    <col min="15890" max="15890" width="9.140625" style="4"/>
    <col min="15891" max="15891" width="9.140625" style="4" customWidth="1"/>
    <col min="15892" max="15894" width="9.140625" style="4"/>
    <col min="15895" max="15895" width="10" style="4" customWidth="1"/>
    <col min="15896" max="15896" width="9.85546875" style="4" customWidth="1"/>
    <col min="15897" max="15897" width="10.140625" style="4" customWidth="1"/>
    <col min="15898" max="15898" width="9" style="4" customWidth="1"/>
    <col min="15899" max="15899" width="10.7109375" style="4" customWidth="1"/>
    <col min="15900" max="15900" width="12" style="4" customWidth="1"/>
    <col min="15901" max="15901" width="10.5703125" style="4" customWidth="1"/>
    <col min="15902" max="15905" width="9.140625" style="4"/>
    <col min="15906" max="15907" width="9.140625" style="4" customWidth="1"/>
    <col min="15908" max="15908" width="9.5703125" style="4" customWidth="1"/>
    <col min="15909" max="15909" width="9.42578125" style="4" customWidth="1"/>
    <col min="15910" max="15910" width="9.28515625" style="4" customWidth="1"/>
    <col min="15911" max="15911" width="10.85546875" style="4" customWidth="1"/>
    <col min="15912" max="15912" width="11.28515625" style="4" customWidth="1"/>
    <col min="15913" max="16134" width="9.140625" style="4"/>
    <col min="16135" max="16135" width="9.140625" style="4" customWidth="1"/>
    <col min="16136" max="16136" width="7.28515625" style="4" customWidth="1"/>
    <col min="16137" max="16137" width="96.85546875" style="4" customWidth="1"/>
    <col min="16138" max="16138" width="26.28515625" style="4" customWidth="1"/>
    <col min="16139" max="16139" width="17.28515625" style="4" customWidth="1"/>
    <col min="16140" max="16140" width="25.42578125" style="4" customWidth="1"/>
    <col min="16141" max="16141" width="21" style="4" customWidth="1"/>
    <col min="16142" max="16142" width="27.5703125" style="4" customWidth="1"/>
    <col min="16143" max="16144" width="9.140625" style="4"/>
    <col min="16145" max="16145" width="11.42578125" style="4" bestFit="1" customWidth="1"/>
    <col min="16146" max="16146" width="9.140625" style="4"/>
    <col min="16147" max="16147" width="9.140625" style="4" customWidth="1"/>
    <col min="16148" max="16150" width="9.140625" style="4"/>
    <col min="16151" max="16151" width="10" style="4" customWidth="1"/>
    <col min="16152" max="16152" width="9.85546875" style="4" customWidth="1"/>
    <col min="16153" max="16153" width="10.140625" style="4" customWidth="1"/>
    <col min="16154" max="16154" width="9" style="4" customWidth="1"/>
    <col min="16155" max="16155" width="10.7109375" style="4" customWidth="1"/>
    <col min="16156" max="16156" width="12" style="4" customWidth="1"/>
    <col min="16157" max="16157" width="10.5703125" style="4" customWidth="1"/>
    <col min="16158" max="16161" width="9.140625" style="4"/>
    <col min="16162" max="16163" width="9.140625" style="4" customWidth="1"/>
    <col min="16164" max="16164" width="9.5703125" style="4" customWidth="1"/>
    <col min="16165" max="16165" width="9.42578125" style="4" customWidth="1"/>
    <col min="16166" max="16166" width="9.28515625" style="4" customWidth="1"/>
    <col min="16167" max="16167" width="10.85546875" style="4" customWidth="1"/>
    <col min="16168" max="16168" width="11.28515625" style="4" customWidth="1"/>
    <col min="16169" max="16384" width="9.140625" style="4"/>
  </cols>
  <sheetData>
    <row r="2" spans="2:51" ht="36">
      <c r="B2" s="1"/>
      <c r="C2" s="2" t="s">
        <v>0</v>
      </c>
      <c r="D2" s="3"/>
      <c r="E2" s="3"/>
      <c r="F2" s="3"/>
      <c r="G2" s="3"/>
      <c r="H2" s="3"/>
      <c r="I2" s="3"/>
      <c r="J2" s="3"/>
      <c r="K2" s="3"/>
      <c r="L2" s="1"/>
      <c r="M2" s="1"/>
      <c r="N2" s="1"/>
      <c r="O2" s="1"/>
      <c r="P2" s="1"/>
      <c r="Q2" s="1"/>
      <c r="R2" s="1"/>
      <c r="S2" s="1"/>
      <c r="T2" s="1"/>
    </row>
    <row r="3" spans="2:51" ht="27.75" customHeight="1">
      <c r="B3" s="1"/>
      <c r="C3" s="5" t="s">
        <v>1</v>
      </c>
      <c r="D3" s="3"/>
      <c r="E3" s="3"/>
      <c r="F3" s="3"/>
      <c r="G3" s="3"/>
      <c r="H3" s="3"/>
      <c r="I3" s="3"/>
      <c r="J3" s="3"/>
      <c r="K3" s="3"/>
      <c r="L3" s="1"/>
      <c r="M3" s="6"/>
      <c r="N3" s="6"/>
      <c r="O3" s="6"/>
      <c r="P3" s="6"/>
      <c r="Q3" s="6"/>
      <c r="R3" s="6"/>
      <c r="S3" s="6"/>
      <c r="T3" s="6"/>
      <c r="U3" s="7"/>
      <c r="V3" s="8"/>
      <c r="W3" s="8"/>
      <c r="X3" s="8"/>
      <c r="Y3" s="8"/>
      <c r="Z3" s="8"/>
      <c r="AA3" s="8"/>
      <c r="AB3" s="8"/>
      <c r="AC3" s="8"/>
      <c r="AD3" s="8"/>
      <c r="AE3" s="8"/>
      <c r="AF3" s="8"/>
    </row>
    <row r="4" spans="2:51" s="155" customFormat="1" ht="42.75" thickBot="1">
      <c r="B4" s="151"/>
      <c r="C4" s="151"/>
      <c r="D4" s="152"/>
      <c r="E4" s="152"/>
      <c r="F4" s="159" t="s">
        <v>101</v>
      </c>
      <c r="G4" s="160"/>
      <c r="H4" s="160"/>
      <c r="I4" s="161" t="s">
        <v>102</v>
      </c>
      <c r="J4" s="162"/>
      <c r="K4" s="162"/>
      <c r="L4" s="151"/>
      <c r="M4" s="151"/>
      <c r="N4" s="151"/>
      <c r="O4" s="151"/>
      <c r="P4" s="153"/>
      <c r="Q4" s="151"/>
      <c r="R4" s="151"/>
      <c r="S4" s="151"/>
      <c r="T4" s="153"/>
      <c r="U4" s="154"/>
      <c r="AA4" s="154"/>
    </row>
    <row r="5" spans="2:51" ht="62.25" customHeight="1" thickBot="1">
      <c r="B5" s="1"/>
      <c r="C5" s="226" t="s">
        <v>4</v>
      </c>
      <c r="D5" s="227" t="s">
        <v>5</v>
      </c>
      <c r="E5" s="228" t="s">
        <v>6</v>
      </c>
      <c r="F5" s="229"/>
      <c r="G5" s="14" t="s">
        <v>8</v>
      </c>
      <c r="H5" s="230" t="s">
        <v>9</v>
      </c>
      <c r="I5" s="229"/>
      <c r="J5" s="14" t="s">
        <v>8</v>
      </c>
      <c r="K5" s="230" t="s">
        <v>9</v>
      </c>
      <c r="L5" s="1"/>
      <c r="M5" s="1"/>
      <c r="N5" s="1"/>
      <c r="O5" s="1"/>
      <c r="P5" s="6"/>
      <c r="Q5" s="1"/>
      <c r="R5" s="1"/>
      <c r="S5" s="1"/>
      <c r="T5" s="6"/>
      <c r="U5" s="8"/>
      <c r="AA5" s="8"/>
    </row>
    <row r="6" spans="2:51" ht="20.25" thickBot="1">
      <c r="B6" s="16"/>
      <c r="C6" s="58" t="s">
        <v>10</v>
      </c>
      <c r="D6" s="231">
        <v>0.7</v>
      </c>
      <c r="E6" s="72">
        <v>1</v>
      </c>
      <c r="F6" s="61"/>
      <c r="G6" s="215">
        <f t="shared" ref="G6:G23" si="0">SUM(E6*F6)</f>
        <v>0</v>
      </c>
      <c r="H6" s="62">
        <f t="shared" ref="H6:H23" si="1">SUM(D6*G6)</f>
        <v>0</v>
      </c>
      <c r="I6" s="61"/>
      <c r="J6" s="215">
        <f t="shared" ref="J6:J23" si="2">SUM(E6*(I6))</f>
        <v>0</v>
      </c>
      <c r="K6" s="62">
        <f t="shared" ref="K6:K23" si="3">D6*J6</f>
        <v>0</v>
      </c>
      <c r="L6" s="1"/>
      <c r="M6" s="6"/>
      <c r="N6" s="6"/>
      <c r="O6" s="6"/>
      <c r="P6" s="6"/>
      <c r="Q6" s="6"/>
      <c r="R6" s="6"/>
      <c r="S6" s="6"/>
      <c r="T6" s="6"/>
      <c r="U6" s="8"/>
      <c r="AA6" s="8"/>
    </row>
    <row r="7" spans="2:51" ht="21" thickTop="1" thickBot="1">
      <c r="B7" s="16"/>
      <c r="C7" s="22" t="s">
        <v>11</v>
      </c>
      <c r="D7" s="26">
        <v>0.7</v>
      </c>
      <c r="E7" s="24">
        <v>4</v>
      </c>
      <c r="F7" s="63"/>
      <c r="G7" s="120">
        <f t="shared" si="0"/>
        <v>0</v>
      </c>
      <c r="H7" s="21">
        <f t="shared" si="1"/>
        <v>0</v>
      </c>
      <c r="I7" s="63"/>
      <c r="J7" s="120">
        <f t="shared" si="2"/>
        <v>0</v>
      </c>
      <c r="K7" s="25">
        <f t="shared" si="3"/>
        <v>0</v>
      </c>
      <c r="L7" s="6"/>
      <c r="M7" s="6"/>
      <c r="N7" s="6"/>
      <c r="O7" s="6"/>
      <c r="P7" s="8"/>
      <c r="Q7" s="6"/>
      <c r="R7" s="6"/>
      <c r="S7" s="6"/>
      <c r="T7" s="8"/>
      <c r="Z7" s="8"/>
    </row>
    <row r="8" spans="2:51" ht="21" thickTop="1" thickBot="1">
      <c r="B8" s="16"/>
      <c r="C8" s="22" t="s">
        <v>12</v>
      </c>
      <c r="D8" s="26">
        <v>0.5</v>
      </c>
      <c r="E8" s="24">
        <v>2.5</v>
      </c>
      <c r="F8" s="63"/>
      <c r="G8" s="120">
        <f t="shared" si="0"/>
        <v>0</v>
      </c>
      <c r="H8" s="21">
        <f t="shared" si="1"/>
        <v>0</v>
      </c>
      <c r="I8" s="63"/>
      <c r="J8" s="120">
        <f t="shared" si="2"/>
        <v>0</v>
      </c>
      <c r="K8" s="27">
        <f t="shared" si="3"/>
        <v>0</v>
      </c>
      <c r="L8" s="6"/>
      <c r="M8" s="6"/>
      <c r="N8" s="6"/>
      <c r="O8" s="6"/>
      <c r="P8" s="8"/>
      <c r="Q8" s="6"/>
      <c r="R8" s="6"/>
      <c r="S8" s="6"/>
      <c r="T8" s="8"/>
      <c r="Z8" s="8"/>
      <c r="AJ8" s="28"/>
      <c r="AK8" s="28"/>
      <c r="AL8" s="28"/>
      <c r="AM8" s="28"/>
      <c r="AN8" s="28"/>
      <c r="AO8" s="28"/>
      <c r="AP8" s="28"/>
      <c r="AQ8" s="28"/>
      <c r="AR8" s="28"/>
      <c r="AS8" s="28"/>
      <c r="AT8" s="28"/>
      <c r="AU8" s="28"/>
      <c r="AV8" s="28"/>
      <c r="AW8" s="28"/>
      <c r="AX8" s="28"/>
    </row>
    <row r="9" spans="2:51" ht="21" thickTop="1" thickBot="1">
      <c r="B9" s="16"/>
      <c r="C9" s="22" t="s">
        <v>13</v>
      </c>
      <c r="D9" s="26">
        <v>0.5</v>
      </c>
      <c r="E9" s="24">
        <v>1.5</v>
      </c>
      <c r="F9" s="63"/>
      <c r="G9" s="120">
        <f t="shared" si="0"/>
        <v>0</v>
      </c>
      <c r="H9" s="21">
        <f t="shared" si="1"/>
        <v>0</v>
      </c>
      <c r="I9" s="63"/>
      <c r="J9" s="120">
        <f t="shared" si="2"/>
        <v>0</v>
      </c>
      <c r="K9" s="27">
        <f t="shared" si="3"/>
        <v>0</v>
      </c>
      <c r="L9" s="6"/>
      <c r="M9" s="6"/>
      <c r="N9" s="6"/>
      <c r="O9" s="6"/>
      <c r="P9" s="8"/>
      <c r="Q9" s="6"/>
      <c r="R9" s="6"/>
      <c r="S9" s="6"/>
      <c r="T9" s="8"/>
      <c r="Z9" s="8"/>
      <c r="AJ9" s="28"/>
      <c r="AK9" s="28"/>
      <c r="AL9" s="28"/>
      <c r="AM9" s="28"/>
      <c r="AN9" s="28"/>
      <c r="AO9" s="28"/>
      <c r="AP9" s="28"/>
      <c r="AQ9" s="28"/>
      <c r="AR9" s="28"/>
      <c r="AS9" s="28"/>
      <c r="AT9" s="28"/>
      <c r="AU9" s="28"/>
      <c r="AV9" s="28"/>
      <c r="AW9" s="28"/>
      <c r="AX9" s="28"/>
    </row>
    <row r="10" spans="2:51" ht="21" thickTop="1" thickBot="1">
      <c r="B10" s="16"/>
      <c r="C10" s="22" t="s">
        <v>103</v>
      </c>
      <c r="D10" s="26">
        <v>0.1</v>
      </c>
      <c r="E10" s="24">
        <v>1</v>
      </c>
      <c r="F10" s="63"/>
      <c r="G10" s="120">
        <f t="shared" si="0"/>
        <v>0</v>
      </c>
      <c r="H10" s="21">
        <f t="shared" si="1"/>
        <v>0</v>
      </c>
      <c r="I10" s="63"/>
      <c r="J10" s="120">
        <f t="shared" si="2"/>
        <v>0</v>
      </c>
      <c r="K10" s="25">
        <f t="shared" si="3"/>
        <v>0</v>
      </c>
      <c r="L10" s="6"/>
      <c r="M10" s="6"/>
      <c r="N10" s="6"/>
      <c r="O10" s="6"/>
      <c r="P10" s="8"/>
      <c r="Q10" s="6"/>
      <c r="R10" s="6"/>
      <c r="S10" s="6"/>
      <c r="T10" s="8"/>
      <c r="Z10" s="8"/>
      <c r="AJ10" s="28"/>
      <c r="AK10" s="28"/>
      <c r="AL10" s="28"/>
      <c r="AM10" s="28"/>
      <c r="AN10" s="28"/>
      <c r="AO10" s="28"/>
      <c r="AP10" s="28"/>
      <c r="AQ10" s="28"/>
      <c r="AR10" s="28"/>
      <c r="AS10" s="28"/>
      <c r="AT10" s="28"/>
      <c r="AU10" s="28"/>
      <c r="AV10" s="28"/>
      <c r="AW10" s="28"/>
      <c r="AX10" s="28"/>
    </row>
    <row r="11" spans="2:51" ht="21" thickTop="1" thickBot="1">
      <c r="B11" s="16"/>
      <c r="C11" s="232" t="s">
        <v>104</v>
      </c>
      <c r="D11" s="26">
        <v>0.3</v>
      </c>
      <c r="E11" s="24">
        <v>1</v>
      </c>
      <c r="F11" s="63"/>
      <c r="G11" s="120">
        <f t="shared" si="0"/>
        <v>0</v>
      </c>
      <c r="H11" s="21">
        <f t="shared" si="1"/>
        <v>0</v>
      </c>
      <c r="I11" s="63"/>
      <c r="J11" s="120">
        <f t="shared" si="2"/>
        <v>0</v>
      </c>
      <c r="K11" s="25">
        <f t="shared" si="3"/>
        <v>0</v>
      </c>
      <c r="L11" s="1"/>
      <c r="M11" s="6"/>
      <c r="N11" s="6"/>
      <c r="O11" s="6"/>
      <c r="P11" s="6"/>
      <c r="Q11" s="6"/>
      <c r="R11" s="6"/>
      <c r="S11" s="6"/>
      <c r="T11" s="6"/>
      <c r="U11" s="8"/>
      <c r="AA11" s="8"/>
      <c r="AJ11" s="29"/>
      <c r="AK11" s="32"/>
      <c r="AL11" s="31"/>
      <c r="AM11" s="32"/>
      <c r="AN11" s="33"/>
      <c r="AO11" s="28"/>
      <c r="AP11" s="28"/>
      <c r="AQ11" s="28"/>
      <c r="AR11" s="28"/>
      <c r="AS11" s="28"/>
      <c r="AT11" s="28"/>
      <c r="AU11" s="28"/>
      <c r="AV11" s="28"/>
      <c r="AW11" s="28"/>
      <c r="AX11" s="28"/>
      <c r="AY11" s="28"/>
    </row>
    <row r="12" spans="2:51" ht="21" thickTop="1" thickBot="1">
      <c r="B12" s="16"/>
      <c r="C12" s="22" t="s">
        <v>16</v>
      </c>
      <c r="D12" s="38">
        <v>0.7</v>
      </c>
      <c r="E12" s="68">
        <v>1.5</v>
      </c>
      <c r="F12" s="136"/>
      <c r="G12" s="120">
        <f t="shared" si="0"/>
        <v>0</v>
      </c>
      <c r="H12" s="21">
        <f t="shared" si="1"/>
        <v>0</v>
      </c>
      <c r="I12" s="136"/>
      <c r="J12" s="120">
        <f t="shared" si="2"/>
        <v>0</v>
      </c>
      <c r="K12" s="25">
        <f t="shared" si="3"/>
        <v>0</v>
      </c>
      <c r="L12" s="1"/>
      <c r="M12" s="6"/>
      <c r="N12" s="6"/>
      <c r="O12" s="6"/>
      <c r="P12" s="6"/>
      <c r="Q12" s="6"/>
      <c r="R12" s="6"/>
      <c r="S12" s="6"/>
      <c r="T12" s="6"/>
      <c r="U12" s="8"/>
      <c r="AA12" s="8"/>
      <c r="AJ12" s="29"/>
      <c r="AK12" s="32"/>
      <c r="AL12" s="31"/>
      <c r="AM12" s="32"/>
      <c r="AN12" s="33"/>
      <c r="AO12" s="28"/>
      <c r="AP12" s="28"/>
      <c r="AQ12" s="28"/>
      <c r="AR12" s="28"/>
      <c r="AS12" s="28"/>
      <c r="AT12" s="28"/>
      <c r="AU12" s="28"/>
      <c r="AV12" s="28"/>
      <c r="AW12" s="28"/>
      <c r="AX12" s="28"/>
      <c r="AY12" s="28"/>
    </row>
    <row r="13" spans="2:51" ht="21" thickTop="1" thickBot="1">
      <c r="B13" s="16"/>
      <c r="C13" s="22" t="s">
        <v>17</v>
      </c>
      <c r="D13" s="35">
        <v>2.1</v>
      </c>
      <c r="E13" s="148">
        <v>50</v>
      </c>
      <c r="F13" s="142"/>
      <c r="G13" s="120">
        <f t="shared" si="0"/>
        <v>0</v>
      </c>
      <c r="H13" s="21">
        <f t="shared" si="1"/>
        <v>0</v>
      </c>
      <c r="I13" s="142"/>
      <c r="J13" s="120">
        <f t="shared" si="2"/>
        <v>0</v>
      </c>
      <c r="K13" s="37">
        <f t="shared" si="3"/>
        <v>0</v>
      </c>
      <c r="L13" s="1"/>
      <c r="M13" s="6"/>
      <c r="N13" s="6"/>
      <c r="O13" s="6"/>
      <c r="P13" s="6"/>
      <c r="Q13" s="6"/>
      <c r="R13" s="6"/>
      <c r="S13" s="6"/>
      <c r="T13" s="6"/>
      <c r="U13" s="8"/>
      <c r="AA13" s="8"/>
      <c r="AJ13" s="29"/>
      <c r="AK13" s="32"/>
      <c r="AL13" s="31"/>
      <c r="AM13" s="32"/>
      <c r="AN13" s="33"/>
      <c r="AO13" s="28"/>
      <c r="AP13" s="28"/>
      <c r="AQ13" s="28"/>
      <c r="AR13" s="28"/>
      <c r="AS13" s="28"/>
      <c r="AT13" s="28"/>
      <c r="AU13" s="28"/>
      <c r="AV13" s="28"/>
      <c r="AW13" s="28"/>
      <c r="AX13" s="28"/>
      <c r="AY13" s="28"/>
    </row>
    <row r="14" spans="2:51" s="135" customFormat="1" ht="21" thickTop="1" thickBot="1">
      <c r="B14" s="132"/>
      <c r="C14" s="22" t="s">
        <v>18</v>
      </c>
      <c r="D14" s="35">
        <v>1.1000000000000001</v>
      </c>
      <c r="E14" s="148">
        <v>25</v>
      </c>
      <c r="F14" s="142"/>
      <c r="G14" s="120">
        <f t="shared" si="0"/>
        <v>0</v>
      </c>
      <c r="H14" s="21">
        <f t="shared" si="1"/>
        <v>0</v>
      </c>
      <c r="I14" s="142"/>
      <c r="J14" s="120">
        <f t="shared" si="2"/>
        <v>0</v>
      </c>
      <c r="K14" s="37">
        <f t="shared" si="3"/>
        <v>0</v>
      </c>
      <c r="L14" s="138"/>
      <c r="M14" s="133"/>
      <c r="N14" s="133"/>
      <c r="O14" s="133"/>
      <c r="P14" s="133"/>
      <c r="Q14" s="133"/>
      <c r="R14" s="133"/>
      <c r="S14" s="133"/>
      <c r="T14" s="133"/>
      <c r="U14" s="134"/>
      <c r="AA14" s="134"/>
      <c r="AJ14" s="132"/>
    </row>
    <row r="15" spans="2:51" ht="21" thickTop="1" thickBot="1">
      <c r="B15" s="16"/>
      <c r="C15" s="22" t="s">
        <v>19</v>
      </c>
      <c r="D15" s="38">
        <v>1.7</v>
      </c>
      <c r="E15" s="148">
        <v>10</v>
      </c>
      <c r="F15" s="142"/>
      <c r="G15" s="120">
        <f t="shared" si="0"/>
        <v>0</v>
      </c>
      <c r="H15" s="21">
        <f t="shared" si="1"/>
        <v>0</v>
      </c>
      <c r="I15" s="142"/>
      <c r="J15" s="120">
        <f t="shared" si="2"/>
        <v>0</v>
      </c>
      <c r="K15" s="37">
        <f t="shared" si="3"/>
        <v>0</v>
      </c>
      <c r="L15" s="1"/>
      <c r="M15" s="6"/>
      <c r="N15" s="6"/>
      <c r="O15" s="6"/>
      <c r="P15" s="6"/>
      <c r="Q15" s="6"/>
      <c r="R15" s="6"/>
      <c r="S15" s="6"/>
      <c r="T15" s="6"/>
      <c r="U15" s="8"/>
      <c r="AA15" s="8"/>
      <c r="AJ15" s="29"/>
      <c r="AK15" s="32"/>
      <c r="AL15" s="32"/>
      <c r="AM15" s="31"/>
      <c r="AN15" s="33"/>
      <c r="AO15" s="28"/>
      <c r="AP15" s="28"/>
      <c r="AQ15" s="28"/>
      <c r="AR15" s="28"/>
      <c r="AS15" s="28"/>
      <c r="AT15" s="28"/>
      <c r="AU15" s="28"/>
      <c r="AV15" s="28"/>
      <c r="AW15" s="28"/>
      <c r="AX15" s="28"/>
      <c r="AY15" s="28"/>
    </row>
    <row r="16" spans="2:51" ht="21" thickTop="1" thickBot="1">
      <c r="B16" s="16"/>
      <c r="C16" s="22" t="s">
        <v>20</v>
      </c>
      <c r="D16" s="38">
        <v>1.1000000000000001</v>
      </c>
      <c r="E16" s="148">
        <v>8</v>
      </c>
      <c r="F16" s="142"/>
      <c r="G16" s="120">
        <f t="shared" si="0"/>
        <v>0</v>
      </c>
      <c r="H16" s="21">
        <f t="shared" si="1"/>
        <v>0</v>
      </c>
      <c r="I16" s="142"/>
      <c r="J16" s="120">
        <f t="shared" si="2"/>
        <v>0</v>
      </c>
      <c r="K16" s="37">
        <f t="shared" si="3"/>
        <v>0</v>
      </c>
      <c r="L16" s="1"/>
      <c r="M16" s="6"/>
      <c r="N16" s="6"/>
      <c r="O16" s="6"/>
      <c r="P16" s="6"/>
      <c r="Q16" s="6"/>
      <c r="R16" s="6"/>
      <c r="S16" s="6"/>
      <c r="T16" s="6"/>
      <c r="U16" s="8"/>
      <c r="AA16" s="8"/>
      <c r="AJ16" s="39"/>
      <c r="AK16" s="32"/>
      <c r="AL16" s="28"/>
      <c r="AM16" s="28"/>
      <c r="AN16" s="28"/>
      <c r="AO16" s="28"/>
      <c r="AP16" s="28"/>
      <c r="AQ16" s="28"/>
      <c r="AR16" s="28"/>
      <c r="AS16" s="28"/>
      <c r="AT16" s="28"/>
      <c r="AU16" s="28"/>
      <c r="AV16" s="28"/>
      <c r="AW16" s="28"/>
      <c r="AX16" s="28"/>
      <c r="AY16" s="28"/>
    </row>
    <row r="17" spans="2:51" ht="21" thickTop="1" thickBot="1">
      <c r="B17" s="29"/>
      <c r="C17" s="22" t="s">
        <v>21</v>
      </c>
      <c r="D17" s="35">
        <v>0.7</v>
      </c>
      <c r="E17" s="148">
        <v>4</v>
      </c>
      <c r="F17" s="142"/>
      <c r="G17" s="120">
        <f t="shared" si="0"/>
        <v>0</v>
      </c>
      <c r="H17" s="21">
        <f t="shared" si="1"/>
        <v>0</v>
      </c>
      <c r="I17" s="142"/>
      <c r="J17" s="120">
        <f t="shared" si="2"/>
        <v>0</v>
      </c>
      <c r="K17" s="37">
        <f t="shared" si="3"/>
        <v>0</v>
      </c>
      <c r="L17" s="1"/>
      <c r="M17" s="6"/>
      <c r="N17" s="6"/>
      <c r="O17" s="6"/>
      <c r="P17" s="6"/>
      <c r="Q17" s="6"/>
      <c r="R17" s="6"/>
      <c r="S17" s="6"/>
      <c r="T17" s="6"/>
      <c r="U17" s="8"/>
      <c r="AA17" s="8"/>
    </row>
    <row r="18" spans="2:51" ht="21" thickTop="1" thickBot="1">
      <c r="B18" s="16"/>
      <c r="C18" s="22" t="s">
        <v>22</v>
      </c>
      <c r="D18" s="35">
        <v>0.1</v>
      </c>
      <c r="E18" s="68">
        <v>1</v>
      </c>
      <c r="F18" s="136"/>
      <c r="G18" s="120">
        <f t="shared" si="0"/>
        <v>0</v>
      </c>
      <c r="H18" s="21">
        <f t="shared" si="1"/>
        <v>0</v>
      </c>
      <c r="I18" s="136"/>
      <c r="J18" s="120">
        <f t="shared" si="2"/>
        <v>0</v>
      </c>
      <c r="K18" s="25">
        <f t="shared" si="3"/>
        <v>0</v>
      </c>
      <c r="L18" s="1"/>
      <c r="M18" s="6"/>
      <c r="N18" s="6"/>
      <c r="O18" s="6"/>
      <c r="P18" s="6"/>
      <c r="Q18" s="6"/>
      <c r="R18" s="6"/>
      <c r="S18" s="6"/>
      <c r="T18" s="6"/>
      <c r="U18" s="8"/>
      <c r="AA18" s="8"/>
      <c r="AK18" s="28"/>
      <c r="AL18" s="28"/>
      <c r="AM18" s="28"/>
      <c r="AN18" s="28"/>
      <c r="AO18" s="28"/>
      <c r="AP18" s="28"/>
      <c r="AQ18" s="28"/>
      <c r="AR18" s="28"/>
      <c r="AS18" s="28"/>
      <c r="AT18" s="28"/>
      <c r="AU18" s="28"/>
      <c r="AV18" s="28"/>
      <c r="AW18" s="28"/>
      <c r="AX18" s="28"/>
      <c r="AY18" s="28"/>
    </row>
    <row r="19" spans="2:51" ht="21" thickTop="1" thickBot="1">
      <c r="B19" s="16"/>
      <c r="C19" s="22" t="s">
        <v>23</v>
      </c>
      <c r="D19" s="35">
        <v>0.1</v>
      </c>
      <c r="E19" s="68">
        <v>1</v>
      </c>
      <c r="F19" s="136"/>
      <c r="G19" s="120">
        <f t="shared" si="0"/>
        <v>0</v>
      </c>
      <c r="H19" s="21">
        <f t="shared" si="1"/>
        <v>0</v>
      </c>
      <c r="I19" s="136"/>
      <c r="J19" s="120">
        <f t="shared" si="2"/>
        <v>0</v>
      </c>
      <c r="K19" s="25">
        <f t="shared" si="3"/>
        <v>0</v>
      </c>
      <c r="L19" s="1"/>
      <c r="M19" s="6"/>
      <c r="N19" s="6"/>
      <c r="O19" s="6"/>
      <c r="P19" s="6"/>
      <c r="Q19" s="6"/>
      <c r="R19" s="6"/>
      <c r="S19" s="6"/>
      <c r="T19" s="6"/>
      <c r="U19" s="8"/>
      <c r="AA19" s="8"/>
      <c r="AK19" s="28"/>
      <c r="AL19" s="28"/>
      <c r="AM19" s="28"/>
      <c r="AN19" s="28"/>
      <c r="AO19" s="28"/>
      <c r="AP19" s="28"/>
      <c r="AQ19" s="28"/>
      <c r="AR19" s="28"/>
      <c r="AS19" s="28"/>
      <c r="AT19" s="28"/>
      <c r="AU19" s="28"/>
      <c r="AV19" s="28"/>
      <c r="AW19" s="28"/>
      <c r="AX19" s="28"/>
      <c r="AY19" s="28"/>
    </row>
    <row r="20" spans="2:51" ht="21" thickTop="1" thickBot="1">
      <c r="B20" s="29"/>
      <c r="C20" s="22" t="s">
        <v>24</v>
      </c>
      <c r="D20" s="35">
        <v>0.1</v>
      </c>
      <c r="E20" s="24">
        <v>1</v>
      </c>
      <c r="F20" s="63"/>
      <c r="G20" s="120">
        <f t="shared" si="0"/>
        <v>0</v>
      </c>
      <c r="H20" s="21">
        <f t="shared" si="1"/>
        <v>0</v>
      </c>
      <c r="I20" s="63"/>
      <c r="J20" s="120">
        <f t="shared" si="2"/>
        <v>0</v>
      </c>
      <c r="K20" s="25">
        <f t="shared" si="3"/>
        <v>0</v>
      </c>
      <c r="L20" s="1"/>
      <c r="M20" s="6"/>
      <c r="N20" s="6"/>
      <c r="O20" s="6"/>
      <c r="P20" s="6"/>
      <c r="Q20" s="6"/>
      <c r="R20" s="6"/>
      <c r="S20" s="6"/>
      <c r="T20" s="6"/>
      <c r="U20" s="8"/>
      <c r="AA20" s="8"/>
    </row>
    <row r="21" spans="2:51" ht="21" thickTop="1" thickBot="1">
      <c r="B21" s="29"/>
      <c r="C21" s="22" t="s">
        <v>25</v>
      </c>
      <c r="D21" s="26">
        <v>0.1</v>
      </c>
      <c r="E21" s="24">
        <v>1</v>
      </c>
      <c r="F21" s="63"/>
      <c r="G21" s="120">
        <f t="shared" si="0"/>
        <v>0</v>
      </c>
      <c r="H21" s="21">
        <f t="shared" si="1"/>
        <v>0</v>
      </c>
      <c r="I21" s="63"/>
      <c r="J21" s="120">
        <f t="shared" si="2"/>
        <v>0</v>
      </c>
      <c r="K21" s="25">
        <f t="shared" si="3"/>
        <v>0</v>
      </c>
      <c r="L21" s="1"/>
      <c r="M21" s="6"/>
      <c r="N21" s="6"/>
      <c r="O21" s="6"/>
      <c r="P21" s="6"/>
      <c r="Q21" s="6"/>
      <c r="R21" s="6"/>
      <c r="S21" s="6"/>
      <c r="T21" s="6"/>
      <c r="U21" s="8"/>
      <c r="AA21" s="8"/>
      <c r="AO21" s="29"/>
      <c r="AP21" s="47"/>
      <c r="AQ21" s="49"/>
      <c r="AR21" s="48"/>
      <c r="AS21" s="50"/>
    </row>
    <row r="22" spans="2:51" ht="21" thickTop="1" thickBot="1">
      <c r="B22" s="16"/>
      <c r="C22" s="22" t="s">
        <v>26</v>
      </c>
      <c r="D22" s="26">
        <v>0.1</v>
      </c>
      <c r="E22" s="24">
        <v>1</v>
      </c>
      <c r="F22" s="63"/>
      <c r="G22" s="120">
        <f t="shared" si="0"/>
        <v>0</v>
      </c>
      <c r="H22" s="21">
        <f t="shared" si="1"/>
        <v>0</v>
      </c>
      <c r="I22" s="63"/>
      <c r="J22" s="120">
        <f t="shared" si="2"/>
        <v>0</v>
      </c>
      <c r="K22" s="25">
        <f t="shared" si="3"/>
        <v>0</v>
      </c>
      <c r="L22" s="1"/>
      <c r="M22" s="6"/>
      <c r="N22" s="6"/>
      <c r="O22" s="6"/>
      <c r="P22" s="6"/>
      <c r="Q22" s="6"/>
      <c r="R22" s="6"/>
      <c r="S22" s="6"/>
      <c r="T22" s="6"/>
      <c r="U22" s="8"/>
      <c r="AA22" s="8"/>
      <c r="AJ22" s="29"/>
      <c r="AK22" s="30"/>
      <c r="AL22" s="32"/>
      <c r="AM22" s="31"/>
      <c r="AN22" s="28"/>
      <c r="AO22" s="40"/>
      <c r="AP22" s="30"/>
      <c r="AQ22" s="31"/>
      <c r="AR22" s="32"/>
      <c r="AS22" s="33"/>
      <c r="AT22" s="28"/>
      <c r="AU22" s="28"/>
      <c r="AV22" s="28"/>
      <c r="AW22" s="28"/>
      <c r="AX22" s="28"/>
      <c r="AY22" s="28"/>
    </row>
    <row r="23" spans="2:51" ht="21" thickTop="1" thickBot="1">
      <c r="B23" s="41"/>
      <c r="C23" s="42" t="s">
        <v>27</v>
      </c>
      <c r="D23" s="43">
        <v>0</v>
      </c>
      <c r="E23" s="45">
        <v>1</v>
      </c>
      <c r="F23" s="143"/>
      <c r="G23" s="211">
        <f t="shared" si="0"/>
        <v>0</v>
      </c>
      <c r="H23" s="212">
        <f t="shared" si="1"/>
        <v>0</v>
      </c>
      <c r="I23" s="143"/>
      <c r="J23" s="211">
        <f t="shared" si="2"/>
        <v>0</v>
      </c>
      <c r="K23" s="46">
        <f t="shared" si="3"/>
        <v>0</v>
      </c>
      <c r="L23" s="1"/>
      <c r="U23" s="8"/>
      <c r="AA23" s="8"/>
      <c r="AJ23" s="29"/>
      <c r="AK23" s="32"/>
      <c r="AL23" s="32"/>
      <c r="AM23" s="31"/>
      <c r="AN23" s="28"/>
      <c r="AO23" s="40"/>
      <c r="AP23" s="32"/>
      <c r="AQ23" s="31"/>
      <c r="AR23" s="32"/>
      <c r="AS23" s="33"/>
      <c r="AT23" s="28"/>
      <c r="AU23" s="28"/>
      <c r="AV23" s="28"/>
      <c r="AW23" s="28"/>
      <c r="AX23" s="28"/>
      <c r="AY23" s="28"/>
    </row>
    <row r="24" spans="2:51" ht="25.5" thickBot="1">
      <c r="B24" s="41"/>
      <c r="C24" s="29"/>
      <c r="D24" s="47"/>
      <c r="E24" s="48"/>
      <c r="F24" s="185"/>
      <c r="G24" s="187"/>
      <c r="H24" s="188">
        <f>SUM(H6:H23)</f>
        <v>0</v>
      </c>
      <c r="I24" s="185"/>
      <c r="J24" s="187"/>
      <c r="K24" s="188">
        <f>SUM(K6:K23)</f>
        <v>0</v>
      </c>
      <c r="L24" s="1"/>
      <c r="U24" s="8"/>
      <c r="AA24" s="8"/>
      <c r="AJ24" s="29"/>
      <c r="AK24" s="32"/>
      <c r="AL24" s="32"/>
      <c r="AM24" s="31"/>
      <c r="AN24" s="28"/>
      <c r="AO24" s="40"/>
      <c r="AP24" s="32"/>
      <c r="AQ24" s="31"/>
      <c r="AR24" s="32"/>
      <c r="AS24" s="33"/>
      <c r="AT24" s="28"/>
      <c r="AU24" s="28"/>
      <c r="AV24" s="28"/>
      <c r="AW24" s="28"/>
      <c r="AX24" s="28"/>
      <c r="AY24" s="28"/>
    </row>
    <row r="25" spans="2:51" ht="63" customHeight="1" thickTop="1" thickBot="1">
      <c r="B25" s="41"/>
      <c r="C25" s="51" t="s">
        <v>29</v>
      </c>
      <c r="D25" s="52" t="s">
        <v>5</v>
      </c>
      <c r="E25" s="13" t="s">
        <v>6</v>
      </c>
      <c r="F25" s="12"/>
      <c r="G25" s="52" t="s">
        <v>8</v>
      </c>
      <c r="H25" s="53" t="s">
        <v>9</v>
      </c>
      <c r="I25" s="12"/>
      <c r="J25" s="52" t="s">
        <v>8</v>
      </c>
      <c r="K25" s="53" t="s">
        <v>9</v>
      </c>
      <c r="L25" s="1"/>
      <c r="M25" s="121" t="s">
        <v>30</v>
      </c>
      <c r="N25" s="122" t="s">
        <v>31</v>
      </c>
      <c r="O25" s="123" t="s">
        <v>32</v>
      </c>
      <c r="P25" s="124" t="s">
        <v>33</v>
      </c>
      <c r="Q25" s="121" t="s">
        <v>30</v>
      </c>
      <c r="R25" s="122" t="s">
        <v>31</v>
      </c>
      <c r="S25" s="123" t="s">
        <v>32</v>
      </c>
      <c r="T25" s="124" t="s">
        <v>33</v>
      </c>
      <c r="U25" s="8"/>
      <c r="AA25" s="8"/>
      <c r="AJ25" s="29"/>
      <c r="AK25" s="32"/>
      <c r="AL25" s="32"/>
      <c r="AM25" s="31"/>
      <c r="AN25" s="28"/>
      <c r="AO25" s="40"/>
      <c r="AP25" s="32"/>
      <c r="AQ25" s="31"/>
      <c r="AR25" s="32"/>
      <c r="AS25" s="33"/>
      <c r="AT25" s="28"/>
      <c r="AU25" s="28"/>
      <c r="AV25" s="28"/>
      <c r="AW25" s="28"/>
      <c r="AX25" s="28"/>
      <c r="AY25" s="28"/>
    </row>
    <row r="26" spans="2:51" ht="31.5" thickBot="1">
      <c r="B26" s="16"/>
      <c r="C26" s="54" t="s">
        <v>34</v>
      </c>
      <c r="D26" s="55"/>
      <c r="E26" s="55"/>
      <c r="F26" s="55"/>
      <c r="G26" s="56"/>
      <c r="H26" s="56"/>
      <c r="I26" s="55"/>
      <c r="J26" s="56"/>
      <c r="K26" s="56"/>
      <c r="L26" s="1"/>
      <c r="M26" s="273"/>
      <c r="N26" s="274"/>
      <c r="O26" s="274"/>
      <c r="P26" s="275"/>
      <c r="Q26" s="276"/>
      <c r="R26" s="274"/>
      <c r="S26" s="274"/>
      <c r="T26" s="277"/>
      <c r="U26" s="8"/>
      <c r="AA26" s="8"/>
      <c r="AK26" s="28"/>
      <c r="AL26" s="28"/>
      <c r="AM26" s="28"/>
      <c r="AN26" s="28"/>
      <c r="AO26" s="28"/>
      <c r="AP26" s="28"/>
      <c r="AQ26" s="28"/>
      <c r="AR26" s="28"/>
      <c r="AS26" s="28"/>
      <c r="AT26" s="28"/>
      <c r="AU26" s="28"/>
      <c r="AV26" s="28"/>
      <c r="AW26" s="28"/>
      <c r="AX26" s="28"/>
      <c r="AY26" s="28"/>
    </row>
    <row r="27" spans="2:51" ht="20.25" thickBot="1">
      <c r="B27" s="57"/>
      <c r="C27" s="58" t="s">
        <v>35</v>
      </c>
      <c r="D27" s="77">
        <v>0.7</v>
      </c>
      <c r="E27" s="60">
        <f>SUM(15*10)</f>
        <v>150</v>
      </c>
      <c r="F27" s="61"/>
      <c r="G27" s="215">
        <f t="shared" ref="G27:G40" si="4">SUM(E27*F27)</f>
        <v>0</v>
      </c>
      <c r="H27" s="62">
        <f t="shared" ref="H27:H40" si="5">SUM(D27*G27)</f>
        <v>0</v>
      </c>
      <c r="I27" s="61"/>
      <c r="J27" s="215">
        <f t="shared" ref="J27:J40" si="6">SUM(E27*(I27))</f>
        <v>0</v>
      </c>
      <c r="K27" s="62">
        <f t="shared" ref="K27:K40" si="7">D27*J27</f>
        <v>0</v>
      </c>
      <c r="L27" s="1"/>
      <c r="M27" s="265">
        <f>IF(F27&gt;0,1,0)</f>
        <v>0</v>
      </c>
      <c r="N27" s="9"/>
      <c r="O27" s="9"/>
      <c r="P27" s="126"/>
      <c r="Q27" s="125">
        <f>IF(I27&gt;0,1,0)</f>
        <v>0</v>
      </c>
      <c r="R27" s="9"/>
      <c r="S27" s="9"/>
      <c r="T27" s="266"/>
      <c r="U27" s="8"/>
      <c r="AA27" s="8"/>
      <c r="AK27" s="28"/>
      <c r="AL27" s="28"/>
      <c r="AM27" s="28"/>
      <c r="AN27" s="28"/>
      <c r="AO27" s="28"/>
      <c r="AP27" s="28"/>
      <c r="AQ27" s="28"/>
      <c r="AR27" s="28"/>
      <c r="AS27" s="28"/>
      <c r="AT27" s="28"/>
      <c r="AU27" s="28"/>
      <c r="AV27" s="28"/>
      <c r="AW27" s="28"/>
      <c r="AX27" s="28"/>
      <c r="AY27" s="28"/>
    </row>
    <row r="28" spans="2:51" ht="21" thickTop="1" thickBot="1">
      <c r="B28" s="57"/>
      <c r="C28" s="17" t="s">
        <v>36</v>
      </c>
      <c r="D28" s="38">
        <v>0.1</v>
      </c>
      <c r="E28" s="23">
        <v>1</v>
      </c>
      <c r="F28" s="61"/>
      <c r="G28" s="120">
        <f t="shared" si="4"/>
        <v>0</v>
      </c>
      <c r="H28" s="21">
        <f t="shared" si="5"/>
        <v>0</v>
      </c>
      <c r="I28" s="61"/>
      <c r="J28" s="120">
        <f t="shared" si="6"/>
        <v>0</v>
      </c>
      <c r="K28" s="62">
        <f t="shared" si="7"/>
        <v>0</v>
      </c>
      <c r="L28" s="1"/>
      <c r="M28" s="265">
        <f t="shared" ref="M28:M45" si="8">IF(F28&gt;0,1,0)</f>
        <v>0</v>
      </c>
      <c r="N28" s="9"/>
      <c r="O28" s="9"/>
      <c r="P28" s="126"/>
      <c r="Q28" s="125">
        <f t="shared" ref="Q28:Q45" si="9">IF(I28&gt;0,1,0)</f>
        <v>0</v>
      </c>
      <c r="R28" s="9"/>
      <c r="S28" s="9"/>
      <c r="T28" s="266"/>
      <c r="U28" s="8"/>
      <c r="AA28" s="8"/>
      <c r="AK28" s="28"/>
      <c r="AL28" s="28"/>
      <c r="AM28" s="28"/>
      <c r="AN28" s="28"/>
      <c r="AO28" s="28"/>
      <c r="AP28" s="28"/>
      <c r="AQ28" s="28"/>
      <c r="AR28" s="28"/>
      <c r="AS28" s="28"/>
      <c r="AT28" s="28"/>
      <c r="AU28" s="28"/>
      <c r="AV28" s="28"/>
      <c r="AW28" s="28"/>
      <c r="AX28" s="28"/>
      <c r="AY28" s="28"/>
    </row>
    <row r="29" spans="2:51" ht="21" thickTop="1" thickBot="1">
      <c r="B29" s="57"/>
      <c r="C29" s="22" t="s">
        <v>37</v>
      </c>
      <c r="D29" s="38">
        <v>0.4</v>
      </c>
      <c r="E29" s="23">
        <v>1</v>
      </c>
      <c r="F29" s="24"/>
      <c r="G29" s="120">
        <f t="shared" si="4"/>
        <v>0</v>
      </c>
      <c r="H29" s="21">
        <f t="shared" si="5"/>
        <v>0</v>
      </c>
      <c r="I29" s="24"/>
      <c r="J29" s="120">
        <f t="shared" si="6"/>
        <v>0</v>
      </c>
      <c r="K29" s="25">
        <f t="shared" si="7"/>
        <v>0</v>
      </c>
      <c r="L29" s="1"/>
      <c r="M29" s="265">
        <f>IF(F29&gt;0,1,0)</f>
        <v>0</v>
      </c>
      <c r="N29" s="9"/>
      <c r="O29" s="9"/>
      <c r="P29" s="126"/>
      <c r="Q29" s="125">
        <f>IF(I29&gt;0,1,0)</f>
        <v>0</v>
      </c>
      <c r="R29" s="9"/>
      <c r="S29" s="9"/>
      <c r="T29" s="266"/>
      <c r="U29" s="8"/>
      <c r="AA29" s="8"/>
      <c r="AK29" s="28"/>
      <c r="AL29" s="28"/>
      <c r="AM29" s="28"/>
      <c r="AN29" s="28"/>
      <c r="AO29" s="28"/>
      <c r="AP29" s="28"/>
      <c r="AQ29" s="28"/>
      <c r="AR29" s="28"/>
      <c r="AS29" s="28"/>
      <c r="AT29" s="28"/>
      <c r="AU29" s="28"/>
      <c r="AV29" s="28"/>
      <c r="AW29" s="28"/>
      <c r="AX29" s="28"/>
      <c r="AY29" s="28"/>
    </row>
    <row r="30" spans="2:51" ht="21" thickTop="1" thickBot="1">
      <c r="B30" s="57"/>
      <c r="C30" s="64" t="s">
        <v>38</v>
      </c>
      <c r="D30" s="38">
        <v>0.4</v>
      </c>
      <c r="E30" s="23">
        <v>1</v>
      </c>
      <c r="F30" s="63"/>
      <c r="G30" s="120">
        <f t="shared" si="4"/>
        <v>0</v>
      </c>
      <c r="H30" s="21">
        <f t="shared" si="5"/>
        <v>0</v>
      </c>
      <c r="I30" s="63"/>
      <c r="J30" s="120">
        <f t="shared" si="6"/>
        <v>0</v>
      </c>
      <c r="K30" s="25">
        <f t="shared" si="7"/>
        <v>0</v>
      </c>
      <c r="L30" s="1"/>
      <c r="M30" s="265">
        <f t="shared" si="8"/>
        <v>0</v>
      </c>
      <c r="N30" s="9"/>
      <c r="O30" s="9"/>
      <c r="P30" s="126"/>
      <c r="Q30" s="125">
        <f t="shared" si="9"/>
        <v>0</v>
      </c>
      <c r="R30" s="9"/>
      <c r="S30" s="9"/>
      <c r="T30" s="266"/>
      <c r="U30" s="8"/>
      <c r="AA30" s="8"/>
      <c r="AK30" s="28"/>
      <c r="AL30" s="28"/>
      <c r="AM30" s="28"/>
      <c r="AN30" s="28"/>
      <c r="AO30" s="28"/>
      <c r="AP30" s="28"/>
      <c r="AQ30" s="28"/>
      <c r="AR30" s="28"/>
      <c r="AS30" s="28"/>
      <c r="AT30" s="28"/>
      <c r="AU30" s="28"/>
      <c r="AV30" s="28"/>
      <c r="AW30" s="28"/>
      <c r="AX30" s="28"/>
      <c r="AY30" s="28"/>
    </row>
    <row r="31" spans="2:51" ht="21" thickTop="1" thickBot="1">
      <c r="B31" s="57"/>
      <c r="C31" s="22" t="s">
        <v>39</v>
      </c>
      <c r="D31" s="35">
        <v>0.1</v>
      </c>
      <c r="E31" s="23">
        <v>1</v>
      </c>
      <c r="F31" s="63"/>
      <c r="G31" s="120">
        <f t="shared" si="4"/>
        <v>0</v>
      </c>
      <c r="H31" s="21">
        <f t="shared" si="5"/>
        <v>0</v>
      </c>
      <c r="I31" s="63"/>
      <c r="J31" s="120">
        <f t="shared" si="6"/>
        <v>0</v>
      </c>
      <c r="K31" s="25">
        <f t="shared" si="7"/>
        <v>0</v>
      </c>
      <c r="L31" s="1"/>
      <c r="M31" s="265">
        <f t="shared" si="8"/>
        <v>0</v>
      </c>
      <c r="N31" s="9"/>
      <c r="O31" s="9"/>
      <c r="P31" s="126"/>
      <c r="Q31" s="125">
        <f t="shared" si="9"/>
        <v>0</v>
      </c>
      <c r="R31" s="9"/>
      <c r="S31" s="9"/>
      <c r="T31" s="266"/>
      <c r="U31" s="8"/>
      <c r="AA31" s="8"/>
      <c r="AK31" s="28"/>
      <c r="AL31" s="28"/>
      <c r="AM31" s="28"/>
      <c r="AN31" s="28"/>
      <c r="AO31" s="28"/>
      <c r="AP31" s="28"/>
      <c r="AQ31" s="28"/>
      <c r="AR31" s="28"/>
      <c r="AS31" s="28"/>
      <c r="AT31" s="28"/>
      <c r="AU31" s="28"/>
      <c r="AV31" s="28"/>
      <c r="AW31" s="28"/>
      <c r="AX31" s="28"/>
      <c r="AY31" s="28"/>
    </row>
    <row r="32" spans="2:51" ht="21" thickTop="1" thickBot="1">
      <c r="B32" s="57"/>
      <c r="C32" s="22" t="s">
        <v>99</v>
      </c>
      <c r="D32" s="38">
        <v>0.1</v>
      </c>
      <c r="E32" s="23">
        <v>1</v>
      </c>
      <c r="F32" s="63"/>
      <c r="G32" s="120">
        <f t="shared" si="4"/>
        <v>0</v>
      </c>
      <c r="H32" s="21">
        <f t="shared" si="5"/>
        <v>0</v>
      </c>
      <c r="I32" s="63"/>
      <c r="J32" s="120">
        <f t="shared" si="6"/>
        <v>0</v>
      </c>
      <c r="K32" s="25">
        <f t="shared" si="7"/>
        <v>0</v>
      </c>
      <c r="L32" s="1"/>
      <c r="M32" s="265">
        <f>IF(F32&gt;0,1,0)</f>
        <v>0</v>
      </c>
      <c r="N32" s="9"/>
      <c r="O32" s="9"/>
      <c r="P32" s="126"/>
      <c r="Q32" s="125">
        <f>IF(I32&gt;0,1,0)</f>
        <v>0</v>
      </c>
      <c r="R32" s="9"/>
      <c r="S32" s="9"/>
      <c r="T32" s="266"/>
      <c r="U32" s="8"/>
      <c r="AA32" s="8"/>
      <c r="AJ32" s="29"/>
      <c r="AK32" s="30"/>
      <c r="AL32" s="32"/>
      <c r="AM32" s="31"/>
      <c r="AN32" s="33"/>
      <c r="AO32" s="28"/>
      <c r="AP32" s="28"/>
      <c r="AQ32" s="28"/>
      <c r="AR32" s="28"/>
      <c r="AS32" s="28"/>
      <c r="AT32" s="28"/>
      <c r="AU32" s="28"/>
      <c r="AV32" s="28"/>
      <c r="AW32" s="28"/>
      <c r="AX32" s="28"/>
      <c r="AY32" s="28"/>
    </row>
    <row r="33" spans="2:51" ht="21" thickTop="1" thickBot="1">
      <c r="B33" s="57"/>
      <c r="C33" s="22" t="s">
        <v>41</v>
      </c>
      <c r="D33" s="38">
        <v>0.4</v>
      </c>
      <c r="E33" s="23">
        <v>1</v>
      </c>
      <c r="F33" s="63"/>
      <c r="G33" s="120">
        <f t="shared" si="4"/>
        <v>0</v>
      </c>
      <c r="H33" s="21">
        <f t="shared" si="5"/>
        <v>0</v>
      </c>
      <c r="I33" s="63"/>
      <c r="J33" s="120">
        <f t="shared" si="6"/>
        <v>0</v>
      </c>
      <c r="K33" s="25">
        <f t="shared" si="7"/>
        <v>0</v>
      </c>
      <c r="L33" s="1"/>
      <c r="M33" s="265">
        <f t="shared" si="8"/>
        <v>0</v>
      </c>
      <c r="N33" s="9"/>
      <c r="O33" s="9"/>
      <c r="P33" s="126"/>
      <c r="Q33" s="125">
        <f t="shared" si="9"/>
        <v>0</v>
      </c>
      <c r="R33" s="9"/>
      <c r="S33" s="9"/>
      <c r="T33" s="266"/>
      <c r="U33" s="8"/>
      <c r="AA33" s="8"/>
      <c r="AJ33" s="29"/>
      <c r="AK33" s="32"/>
      <c r="AL33" s="32"/>
      <c r="AM33" s="31"/>
      <c r="AN33" s="33"/>
      <c r="AO33" s="28"/>
      <c r="AP33" s="28"/>
      <c r="AQ33" s="28"/>
      <c r="AR33" s="28"/>
      <c r="AS33" s="28"/>
      <c r="AT33" s="28"/>
      <c r="AU33" s="28"/>
      <c r="AV33" s="28"/>
      <c r="AW33" s="28"/>
      <c r="AX33" s="28"/>
      <c r="AY33" s="28"/>
    </row>
    <row r="34" spans="2:51" ht="21" thickTop="1" thickBot="1">
      <c r="B34" s="57"/>
      <c r="C34" s="22" t="s">
        <v>42</v>
      </c>
      <c r="D34" s="38">
        <v>0.2</v>
      </c>
      <c r="E34" s="23">
        <v>2.5</v>
      </c>
      <c r="F34" s="63"/>
      <c r="G34" s="120">
        <f t="shared" si="4"/>
        <v>0</v>
      </c>
      <c r="H34" s="21">
        <f t="shared" si="5"/>
        <v>0</v>
      </c>
      <c r="I34" s="63"/>
      <c r="J34" s="120">
        <f t="shared" si="6"/>
        <v>0</v>
      </c>
      <c r="K34" s="25">
        <f t="shared" si="7"/>
        <v>0</v>
      </c>
      <c r="L34" s="1"/>
      <c r="M34" s="265">
        <f t="shared" si="8"/>
        <v>0</v>
      </c>
      <c r="N34" s="9"/>
      <c r="O34" s="9"/>
      <c r="P34" s="126"/>
      <c r="Q34" s="125">
        <f t="shared" si="9"/>
        <v>0</v>
      </c>
      <c r="R34" s="9"/>
      <c r="S34" s="9"/>
      <c r="T34" s="266"/>
      <c r="U34" s="8"/>
      <c r="AA34" s="8"/>
      <c r="AJ34" s="29"/>
      <c r="AK34" s="32"/>
      <c r="AL34" s="32"/>
      <c r="AM34" s="31"/>
      <c r="AN34" s="33"/>
      <c r="AO34" s="28"/>
      <c r="AP34" s="28"/>
      <c r="AQ34" s="28"/>
      <c r="AR34" s="28"/>
      <c r="AS34" s="28"/>
      <c r="AT34" s="28"/>
      <c r="AU34" s="28"/>
      <c r="AV34" s="28"/>
      <c r="AW34" s="28"/>
      <c r="AX34" s="28"/>
      <c r="AY34" s="28"/>
    </row>
    <row r="35" spans="2:51" ht="21" thickTop="1" thickBot="1">
      <c r="B35" s="57"/>
      <c r="C35" s="22" t="s">
        <v>43</v>
      </c>
      <c r="D35" s="35">
        <v>0.1</v>
      </c>
      <c r="E35" s="23">
        <v>1.5</v>
      </c>
      <c r="F35" s="144"/>
      <c r="G35" s="120">
        <f t="shared" si="4"/>
        <v>0</v>
      </c>
      <c r="H35" s="21">
        <f t="shared" si="5"/>
        <v>0</v>
      </c>
      <c r="I35" s="144"/>
      <c r="J35" s="120">
        <f t="shared" si="6"/>
        <v>0</v>
      </c>
      <c r="K35" s="25">
        <f t="shared" si="7"/>
        <v>0</v>
      </c>
      <c r="L35" s="1"/>
      <c r="M35" s="265">
        <f t="shared" si="8"/>
        <v>0</v>
      </c>
      <c r="N35" s="9"/>
      <c r="O35" s="9"/>
      <c r="P35" s="126"/>
      <c r="Q35" s="125">
        <f t="shared" si="9"/>
        <v>0</v>
      </c>
      <c r="R35" s="9"/>
      <c r="S35" s="9"/>
      <c r="T35" s="266"/>
      <c r="U35" s="8"/>
      <c r="AA35" s="8"/>
      <c r="AJ35" s="29"/>
      <c r="AK35" s="32"/>
      <c r="AL35" s="32"/>
      <c r="AM35" s="31"/>
      <c r="AN35" s="33"/>
      <c r="AO35" s="28"/>
      <c r="AP35" s="28"/>
      <c r="AQ35" s="28"/>
      <c r="AR35" s="28"/>
      <c r="AS35" s="28"/>
      <c r="AT35" s="28"/>
      <c r="AU35" s="28"/>
      <c r="AV35" s="28"/>
      <c r="AW35" s="28"/>
      <c r="AX35" s="28"/>
      <c r="AY35" s="28"/>
    </row>
    <row r="36" spans="2:51" ht="21" thickTop="1" thickBot="1">
      <c r="B36" s="57"/>
      <c r="C36" s="22" t="s">
        <v>44</v>
      </c>
      <c r="D36" s="35">
        <v>0.3</v>
      </c>
      <c r="E36" s="23">
        <v>2.5</v>
      </c>
      <c r="F36" s="63"/>
      <c r="G36" s="120">
        <f t="shared" si="4"/>
        <v>0</v>
      </c>
      <c r="H36" s="21">
        <f t="shared" si="5"/>
        <v>0</v>
      </c>
      <c r="I36" s="63"/>
      <c r="J36" s="120">
        <f t="shared" si="6"/>
        <v>0</v>
      </c>
      <c r="K36" s="25">
        <f t="shared" si="7"/>
        <v>0</v>
      </c>
      <c r="L36" s="1"/>
      <c r="M36" s="265">
        <f t="shared" si="8"/>
        <v>0</v>
      </c>
      <c r="N36" s="9"/>
      <c r="O36" s="9"/>
      <c r="P36" s="126"/>
      <c r="Q36" s="125">
        <f t="shared" si="9"/>
        <v>0</v>
      </c>
      <c r="R36" s="9"/>
      <c r="S36" s="9"/>
      <c r="T36" s="266"/>
      <c r="U36" s="8"/>
      <c r="AA36" s="8"/>
      <c r="AJ36" s="29"/>
      <c r="AK36" s="30"/>
      <c r="AL36" s="32"/>
      <c r="AM36" s="31"/>
      <c r="AN36" s="33"/>
      <c r="AO36" s="28"/>
      <c r="AP36" s="28"/>
      <c r="AQ36" s="28"/>
      <c r="AR36" s="28"/>
      <c r="AS36" s="28"/>
      <c r="AT36" s="28"/>
      <c r="AU36" s="28"/>
      <c r="AV36" s="28"/>
      <c r="AW36" s="28"/>
      <c r="AX36" s="28"/>
      <c r="AY36" s="28"/>
    </row>
    <row r="37" spans="2:51" ht="21" thickTop="1" thickBot="1">
      <c r="B37" s="57"/>
      <c r="C37" s="22" t="s">
        <v>45</v>
      </c>
      <c r="D37" s="35">
        <v>0.7</v>
      </c>
      <c r="E37" s="131">
        <v>50</v>
      </c>
      <c r="F37" s="36"/>
      <c r="G37" s="120">
        <f t="shared" si="4"/>
        <v>0</v>
      </c>
      <c r="H37" s="21">
        <f t="shared" si="5"/>
        <v>0</v>
      </c>
      <c r="I37" s="36"/>
      <c r="J37" s="120">
        <f t="shared" si="6"/>
        <v>0</v>
      </c>
      <c r="K37" s="37">
        <f t="shared" si="7"/>
        <v>0</v>
      </c>
      <c r="L37" s="1"/>
      <c r="M37" s="265">
        <f t="shared" si="8"/>
        <v>0</v>
      </c>
      <c r="N37" s="9"/>
      <c r="O37" s="9"/>
      <c r="P37" s="126"/>
      <c r="Q37" s="125">
        <f t="shared" si="9"/>
        <v>0</v>
      </c>
      <c r="R37" s="9"/>
      <c r="S37" s="9"/>
      <c r="T37" s="266"/>
      <c r="U37" s="8"/>
      <c r="AA37" s="8"/>
      <c r="AJ37" s="29"/>
      <c r="AK37" s="30"/>
      <c r="AL37" s="32"/>
      <c r="AM37" s="31"/>
      <c r="AN37" s="33"/>
      <c r="AO37" s="28"/>
      <c r="AP37" s="28"/>
      <c r="AQ37" s="28"/>
      <c r="AR37" s="28"/>
      <c r="AS37" s="28"/>
      <c r="AT37" s="28"/>
      <c r="AU37" s="28"/>
      <c r="AV37" s="28"/>
      <c r="AW37" s="28"/>
      <c r="AX37" s="28"/>
      <c r="AY37" s="28"/>
    </row>
    <row r="38" spans="2:51" ht="21" thickTop="1" thickBot="1">
      <c r="B38" s="57"/>
      <c r="C38" s="22" t="s">
        <v>46</v>
      </c>
      <c r="D38" s="38">
        <v>0.1</v>
      </c>
      <c r="E38" s="131">
        <v>50</v>
      </c>
      <c r="F38" s="36"/>
      <c r="G38" s="120">
        <f t="shared" si="4"/>
        <v>0</v>
      </c>
      <c r="H38" s="21">
        <f t="shared" si="5"/>
        <v>0</v>
      </c>
      <c r="I38" s="36"/>
      <c r="J38" s="120">
        <f t="shared" si="6"/>
        <v>0</v>
      </c>
      <c r="K38" s="37">
        <f t="shared" si="7"/>
        <v>0</v>
      </c>
      <c r="L38" s="1"/>
      <c r="M38" s="265">
        <f t="shared" si="8"/>
        <v>0</v>
      </c>
      <c r="N38" s="9"/>
      <c r="O38" s="9"/>
      <c r="P38" s="126"/>
      <c r="Q38" s="125">
        <f t="shared" si="9"/>
        <v>0</v>
      </c>
      <c r="R38" s="9"/>
      <c r="S38" s="9"/>
      <c r="T38" s="266"/>
      <c r="U38" s="8"/>
      <c r="AA38" s="8"/>
      <c r="AJ38" s="29"/>
      <c r="AK38" s="30"/>
      <c r="AL38" s="32"/>
      <c r="AM38" s="31"/>
      <c r="AN38" s="33"/>
      <c r="AO38" s="28"/>
      <c r="AP38" s="28"/>
      <c r="AQ38" s="28"/>
      <c r="AR38" s="28"/>
      <c r="AS38" s="28"/>
      <c r="AT38" s="28"/>
      <c r="AU38" s="28"/>
      <c r="AV38" s="28"/>
      <c r="AW38" s="28"/>
      <c r="AX38" s="28"/>
      <c r="AY38" s="28"/>
    </row>
    <row r="39" spans="2:51" ht="21" thickTop="1" thickBot="1">
      <c r="B39" s="57"/>
      <c r="C39" s="22" t="s">
        <v>47</v>
      </c>
      <c r="D39" s="38">
        <v>0.2</v>
      </c>
      <c r="E39" s="131">
        <v>40</v>
      </c>
      <c r="F39" s="145"/>
      <c r="G39" s="120">
        <f t="shared" si="4"/>
        <v>0</v>
      </c>
      <c r="H39" s="21">
        <f t="shared" si="5"/>
        <v>0</v>
      </c>
      <c r="I39" s="145"/>
      <c r="J39" s="120">
        <f t="shared" si="6"/>
        <v>0</v>
      </c>
      <c r="K39" s="37">
        <f t="shared" si="7"/>
        <v>0</v>
      </c>
      <c r="L39" s="1"/>
      <c r="M39" s="265">
        <f t="shared" si="8"/>
        <v>0</v>
      </c>
      <c r="N39" s="9"/>
      <c r="O39" s="9"/>
      <c r="P39" s="126"/>
      <c r="Q39" s="125">
        <f t="shared" si="9"/>
        <v>0</v>
      </c>
      <c r="R39" s="9"/>
      <c r="S39" s="9"/>
      <c r="T39" s="266"/>
      <c r="U39" s="8"/>
      <c r="AA39" s="8"/>
      <c r="AJ39" s="29"/>
      <c r="AK39" s="30"/>
      <c r="AL39" s="32"/>
      <c r="AM39" s="31"/>
      <c r="AN39" s="33"/>
      <c r="AO39" s="28"/>
      <c r="AP39" s="28"/>
      <c r="AQ39" s="28"/>
      <c r="AR39" s="28"/>
      <c r="AS39" s="28"/>
      <c r="AT39" s="28"/>
      <c r="AU39" s="28"/>
      <c r="AV39" s="28"/>
      <c r="AW39" s="28"/>
      <c r="AX39" s="28"/>
      <c r="AY39" s="28"/>
    </row>
    <row r="40" spans="2:51" ht="21" thickTop="1" thickBot="1">
      <c r="B40" s="57"/>
      <c r="C40" s="22" t="s">
        <v>48</v>
      </c>
      <c r="D40" s="35">
        <v>0.7</v>
      </c>
      <c r="E40" s="23">
        <v>1</v>
      </c>
      <c r="F40" s="63"/>
      <c r="G40" s="120">
        <f t="shared" si="4"/>
        <v>0</v>
      </c>
      <c r="H40" s="21">
        <f t="shared" si="5"/>
        <v>0</v>
      </c>
      <c r="I40" s="63"/>
      <c r="J40" s="120">
        <f t="shared" si="6"/>
        <v>0</v>
      </c>
      <c r="K40" s="25">
        <f t="shared" si="7"/>
        <v>0</v>
      </c>
      <c r="L40" s="1"/>
      <c r="M40" s="265">
        <f t="shared" si="8"/>
        <v>0</v>
      </c>
      <c r="N40" s="9"/>
      <c r="O40" s="9"/>
      <c r="P40" s="126"/>
      <c r="Q40" s="125">
        <f t="shared" si="9"/>
        <v>0</v>
      </c>
      <c r="R40" s="9"/>
      <c r="S40" s="9"/>
      <c r="T40" s="266"/>
      <c r="U40" s="8"/>
      <c r="AA40" s="8"/>
      <c r="AJ40" s="29"/>
      <c r="AK40" s="30"/>
      <c r="AL40" s="32"/>
      <c r="AM40" s="31"/>
      <c r="AN40" s="33"/>
      <c r="AO40" s="28"/>
      <c r="AP40" s="28"/>
      <c r="AQ40" s="28"/>
      <c r="AR40" s="28"/>
      <c r="AS40" s="28"/>
      <c r="AT40" s="28"/>
      <c r="AU40" s="28"/>
      <c r="AV40" s="28"/>
      <c r="AW40" s="28"/>
      <c r="AX40" s="28"/>
      <c r="AY40" s="28"/>
    </row>
    <row r="41" spans="2:51" ht="21" thickTop="1" thickBot="1">
      <c r="B41" s="57"/>
      <c r="C41" s="22" t="s">
        <v>49</v>
      </c>
      <c r="D41" s="35">
        <v>0.1</v>
      </c>
      <c r="E41" s="23">
        <v>25</v>
      </c>
      <c r="F41" s="233"/>
      <c r="G41" s="120"/>
      <c r="H41" s="21"/>
      <c r="I41" s="233"/>
      <c r="J41" s="120"/>
      <c r="K41" s="25"/>
      <c r="L41" s="1"/>
      <c r="M41" s="265">
        <f t="shared" si="8"/>
        <v>0</v>
      </c>
      <c r="N41" s="9"/>
      <c r="O41" s="9"/>
      <c r="P41" s="126"/>
      <c r="Q41" s="125"/>
      <c r="R41" s="9"/>
      <c r="S41" s="9"/>
      <c r="T41" s="266"/>
      <c r="U41" s="8"/>
      <c r="AA41" s="8"/>
      <c r="AB41" s="8"/>
      <c r="AC41" s="8"/>
      <c r="AD41" s="8"/>
      <c r="AE41" s="8"/>
      <c r="AF41" s="8"/>
      <c r="AJ41" s="29"/>
      <c r="AK41" s="32"/>
      <c r="AL41" s="32"/>
      <c r="AM41" s="31"/>
      <c r="AN41" s="33"/>
      <c r="AO41" s="28"/>
      <c r="AP41" s="28"/>
      <c r="AQ41" s="28"/>
      <c r="AR41" s="28"/>
      <c r="AS41" s="28"/>
      <c r="AT41" s="28"/>
      <c r="AU41" s="28"/>
      <c r="AV41" s="28"/>
      <c r="AW41" s="28"/>
      <c r="AX41" s="28"/>
      <c r="AY41" s="28"/>
    </row>
    <row r="42" spans="2:51" ht="21" thickTop="1" thickBot="1">
      <c r="B42" s="57"/>
      <c r="C42" s="22" t="s">
        <v>50</v>
      </c>
      <c r="D42" s="35">
        <v>0.4</v>
      </c>
      <c r="E42" s="131">
        <v>1</v>
      </c>
      <c r="F42" s="145"/>
      <c r="G42" s="120">
        <f>SUM(E42*F42)</f>
        <v>0</v>
      </c>
      <c r="H42" s="21">
        <f>SUM(D42*G42)</f>
        <v>0</v>
      </c>
      <c r="I42" s="145"/>
      <c r="J42" s="120">
        <f>SUM(E42*(I42))</f>
        <v>0</v>
      </c>
      <c r="K42" s="25">
        <f>D42*J42</f>
        <v>0</v>
      </c>
      <c r="L42" s="1"/>
      <c r="M42" s="265">
        <f t="shared" si="8"/>
        <v>0</v>
      </c>
      <c r="N42" s="9"/>
      <c r="O42" s="9"/>
      <c r="P42" s="126"/>
      <c r="Q42" s="125">
        <f t="shared" si="9"/>
        <v>0</v>
      </c>
      <c r="R42" s="9"/>
      <c r="S42" s="9"/>
      <c r="T42" s="266"/>
      <c r="U42" s="8"/>
      <c r="AA42" s="8"/>
      <c r="AJ42" s="29"/>
      <c r="AK42" s="32"/>
      <c r="AL42" s="32"/>
      <c r="AM42" s="31"/>
      <c r="AN42" s="33"/>
      <c r="AO42" s="28"/>
      <c r="AP42" s="28"/>
      <c r="AQ42" s="28"/>
      <c r="AR42" s="28"/>
      <c r="AS42" s="28"/>
      <c r="AT42" s="28"/>
      <c r="AU42" s="28"/>
      <c r="AV42" s="28"/>
      <c r="AW42" s="28"/>
      <c r="AX42" s="28"/>
      <c r="AY42" s="28"/>
    </row>
    <row r="43" spans="2:51" ht="21" thickTop="1" thickBot="1">
      <c r="B43" s="57"/>
      <c r="C43" s="22" t="s">
        <v>51</v>
      </c>
      <c r="D43" s="35">
        <v>0.4</v>
      </c>
      <c r="E43" s="23">
        <v>1</v>
      </c>
      <c r="F43" s="24"/>
      <c r="G43" s="120">
        <f>SUM(E43*F43)</f>
        <v>0</v>
      </c>
      <c r="H43" s="21">
        <f>SUM(D43*G43)</f>
        <v>0</v>
      </c>
      <c r="I43" s="24"/>
      <c r="J43" s="120">
        <f>SUM(E43*(I43))</f>
        <v>0</v>
      </c>
      <c r="K43" s="25">
        <f>D43*J43</f>
        <v>0</v>
      </c>
      <c r="L43" s="1"/>
      <c r="M43" s="265">
        <f t="shared" si="8"/>
        <v>0</v>
      </c>
      <c r="N43" s="9"/>
      <c r="O43" s="9"/>
      <c r="P43" s="126"/>
      <c r="Q43" s="125">
        <f t="shared" si="9"/>
        <v>0</v>
      </c>
      <c r="R43" s="9"/>
      <c r="S43" s="9"/>
      <c r="T43" s="266"/>
      <c r="U43" s="8"/>
      <c r="AA43" s="8"/>
      <c r="AJ43" s="29"/>
      <c r="AK43" s="32"/>
      <c r="AL43" s="32"/>
      <c r="AM43" s="31"/>
      <c r="AN43" s="33"/>
      <c r="AO43" s="28"/>
      <c r="AP43" s="28"/>
      <c r="AQ43" s="28"/>
      <c r="AR43" s="28"/>
      <c r="AS43" s="28"/>
      <c r="AT43" s="28"/>
      <c r="AU43" s="28"/>
      <c r="AV43" s="28"/>
      <c r="AW43" s="28"/>
      <c r="AX43" s="28"/>
      <c r="AY43" s="28"/>
    </row>
    <row r="44" spans="2:51" ht="21" thickTop="1" thickBot="1">
      <c r="B44" s="57"/>
      <c r="C44" s="22" t="s">
        <v>52</v>
      </c>
      <c r="D44" s="35">
        <v>0.7</v>
      </c>
      <c r="E44" s="23">
        <v>1</v>
      </c>
      <c r="F44" s="24"/>
      <c r="G44" s="120">
        <f>SUM(E44*F44)</f>
        <v>0</v>
      </c>
      <c r="H44" s="21">
        <f>SUM(D44*G44)</f>
        <v>0</v>
      </c>
      <c r="I44" s="24"/>
      <c r="J44" s="120">
        <f>SUM(E44*(I44))</f>
        <v>0</v>
      </c>
      <c r="K44" s="25">
        <f>D44*J44</f>
        <v>0</v>
      </c>
      <c r="L44" s="1"/>
      <c r="M44" s="265">
        <f t="shared" si="8"/>
        <v>0</v>
      </c>
      <c r="N44" s="9"/>
      <c r="O44" s="9"/>
      <c r="P44" s="126"/>
      <c r="Q44" s="125">
        <f t="shared" si="9"/>
        <v>0</v>
      </c>
      <c r="R44" s="9"/>
      <c r="S44" s="9"/>
      <c r="T44" s="266"/>
      <c r="U44" s="8"/>
      <c r="AA44" s="8"/>
      <c r="AB44" s="8"/>
      <c r="AC44" s="8"/>
      <c r="AD44" s="8"/>
      <c r="AE44" s="8"/>
      <c r="AF44" s="8"/>
      <c r="AJ44" s="29"/>
      <c r="AK44" s="32"/>
      <c r="AL44" s="32"/>
      <c r="AM44" s="31"/>
      <c r="AN44" s="33"/>
      <c r="AO44" s="28"/>
      <c r="AP44" s="28"/>
      <c r="AQ44" s="28"/>
      <c r="AR44" s="28"/>
      <c r="AS44" s="28"/>
      <c r="AT44" s="28"/>
      <c r="AU44" s="28"/>
      <c r="AV44" s="28"/>
      <c r="AW44" s="28"/>
      <c r="AX44" s="28"/>
      <c r="AY44" s="28"/>
    </row>
    <row r="45" spans="2:51" ht="21" thickTop="1" thickBot="1">
      <c r="B45" s="57"/>
      <c r="C45" s="42" t="s">
        <v>53</v>
      </c>
      <c r="D45" s="79">
        <v>0.2</v>
      </c>
      <c r="E45" s="44">
        <v>1</v>
      </c>
      <c r="F45" s="45"/>
      <c r="G45" s="211">
        <f>SUM(E45*F45)</f>
        <v>0</v>
      </c>
      <c r="H45" s="212">
        <f>SUM(D45*G45)</f>
        <v>0</v>
      </c>
      <c r="I45" s="45"/>
      <c r="J45" s="211">
        <f>SUM(E45*(I45))</f>
        <v>0</v>
      </c>
      <c r="K45" s="46">
        <f>D45*J45</f>
        <v>0</v>
      </c>
      <c r="L45" s="1"/>
      <c r="M45" s="265">
        <f t="shared" si="8"/>
        <v>0</v>
      </c>
      <c r="N45" s="9"/>
      <c r="O45" s="9"/>
      <c r="P45" s="126"/>
      <c r="Q45" s="125">
        <f t="shared" si="9"/>
        <v>0</v>
      </c>
      <c r="R45" s="9"/>
      <c r="S45" s="9"/>
      <c r="T45" s="266"/>
      <c r="U45" s="8"/>
      <c r="AA45" s="8"/>
      <c r="AB45" s="8"/>
      <c r="AC45" s="8"/>
      <c r="AD45" s="8"/>
      <c r="AE45" s="8"/>
      <c r="AF45" s="8"/>
      <c r="AJ45" s="29"/>
      <c r="AK45" s="32"/>
      <c r="AL45" s="32"/>
      <c r="AM45" s="31"/>
      <c r="AN45" s="33"/>
      <c r="AO45" s="28"/>
      <c r="AP45" s="28"/>
      <c r="AQ45" s="28"/>
      <c r="AR45" s="28"/>
      <c r="AS45" s="28"/>
      <c r="AT45" s="28"/>
      <c r="AU45" s="28"/>
      <c r="AV45" s="28"/>
      <c r="AW45" s="28"/>
      <c r="AX45" s="28"/>
      <c r="AY45" s="28"/>
    </row>
    <row r="46" spans="2:51" ht="31.5" thickBot="1">
      <c r="B46" s="1"/>
      <c r="C46" s="70" t="s">
        <v>54</v>
      </c>
      <c r="D46" s="55"/>
      <c r="E46" s="55"/>
      <c r="F46" s="185"/>
      <c r="G46" s="186"/>
      <c r="H46" s="188">
        <f>SUM(H27:H45)</f>
        <v>0</v>
      </c>
      <c r="I46" s="185"/>
      <c r="J46" s="186"/>
      <c r="K46" s="188">
        <f>SUM(K27:K45)</f>
        <v>0</v>
      </c>
      <c r="L46" s="1"/>
      <c r="M46" s="267"/>
      <c r="N46" s="3"/>
      <c r="O46" s="3"/>
      <c r="P46" s="128"/>
      <c r="Q46" s="127"/>
      <c r="R46" s="3"/>
      <c r="S46" s="3"/>
      <c r="T46" s="268"/>
      <c r="U46" s="8"/>
      <c r="AA46" s="8"/>
      <c r="AJ46" s="29"/>
      <c r="AK46" s="32"/>
      <c r="AL46" s="32"/>
      <c r="AM46" s="31"/>
      <c r="AN46" s="28"/>
      <c r="AO46" s="40"/>
      <c r="AP46" s="32"/>
      <c r="AQ46" s="31"/>
      <c r="AR46" s="32"/>
      <c r="AS46" s="33"/>
      <c r="AT46" s="28"/>
      <c r="AU46" s="28"/>
      <c r="AV46" s="28"/>
      <c r="AW46" s="28"/>
      <c r="AX46" s="28"/>
      <c r="AY46" s="28"/>
    </row>
    <row r="47" spans="2:51" ht="20.25" thickBot="1">
      <c r="B47" s="71"/>
      <c r="C47" s="234" t="s">
        <v>55</v>
      </c>
      <c r="D47" s="241">
        <v>0.05</v>
      </c>
      <c r="E47" s="235">
        <v>1</v>
      </c>
      <c r="F47" s="214"/>
      <c r="G47" s="215">
        <f>SUM(E47*F47)</f>
        <v>0</v>
      </c>
      <c r="H47" s="62">
        <f>SUM(D47*G47)</f>
        <v>0</v>
      </c>
      <c r="I47" s="214"/>
      <c r="J47" s="215">
        <f>SUM(E47*(I47))</f>
        <v>0</v>
      </c>
      <c r="K47" s="62">
        <f>D47*J47</f>
        <v>0</v>
      </c>
      <c r="L47" s="1"/>
      <c r="M47" s="265"/>
      <c r="N47" s="9"/>
      <c r="O47" s="9"/>
      <c r="P47" s="129"/>
      <c r="Q47" s="125"/>
      <c r="R47" s="9">
        <f>IF(G47&gt;0,1,0)</f>
        <v>0</v>
      </c>
      <c r="S47" s="9"/>
      <c r="T47" s="269"/>
      <c r="U47" s="8"/>
      <c r="AA47" s="8"/>
      <c r="AJ47" s="29"/>
      <c r="AK47" s="32"/>
      <c r="AL47" s="32"/>
      <c r="AM47" s="31"/>
      <c r="AN47" s="28"/>
      <c r="AO47" s="40"/>
      <c r="AP47" s="30"/>
      <c r="AQ47" s="31"/>
      <c r="AR47" s="32"/>
      <c r="AS47" s="33"/>
      <c r="AT47" s="28"/>
      <c r="AU47" s="28"/>
      <c r="AV47" s="28"/>
      <c r="AW47" s="28"/>
      <c r="AX47" s="28"/>
      <c r="AY47" s="28"/>
    </row>
    <row r="48" spans="2:51" ht="21" thickTop="1" thickBot="1">
      <c r="B48" s="71"/>
      <c r="C48" s="236" t="s">
        <v>56</v>
      </c>
      <c r="D48" s="239">
        <v>0.1</v>
      </c>
      <c r="E48" s="145"/>
      <c r="F48" s="68"/>
      <c r="G48" s="120"/>
      <c r="H48" s="21"/>
      <c r="I48" s="68"/>
      <c r="J48" s="120"/>
      <c r="K48" s="25"/>
      <c r="L48" s="1"/>
      <c r="M48" s="265"/>
      <c r="N48" s="9"/>
      <c r="O48" s="9"/>
      <c r="P48" s="129"/>
      <c r="Q48" s="125"/>
      <c r="R48" s="9"/>
      <c r="S48" s="9"/>
      <c r="T48" s="269"/>
      <c r="U48" s="8"/>
      <c r="AA48" s="8"/>
      <c r="AJ48" s="29"/>
      <c r="AK48" s="32"/>
      <c r="AL48" s="32"/>
      <c r="AM48" s="31"/>
      <c r="AN48" s="28"/>
      <c r="AO48" s="40"/>
      <c r="AP48" s="30"/>
      <c r="AQ48" s="31"/>
      <c r="AR48" s="32"/>
      <c r="AS48" s="33"/>
      <c r="AT48" s="28"/>
      <c r="AU48" s="28"/>
      <c r="AV48" s="28"/>
      <c r="AW48" s="28"/>
      <c r="AX48" s="28"/>
      <c r="AY48" s="28"/>
    </row>
    <row r="49" spans="2:51" ht="21" thickTop="1" thickBot="1">
      <c r="B49" s="71"/>
      <c r="C49" s="236" t="s">
        <v>57</v>
      </c>
      <c r="D49" s="239">
        <v>0.1</v>
      </c>
      <c r="E49" s="145">
        <v>25</v>
      </c>
      <c r="F49" s="68"/>
      <c r="G49" s="120">
        <f t="shared" ref="G49:G62" si="10">SUM(E49*F49)</f>
        <v>0</v>
      </c>
      <c r="H49" s="21">
        <f t="shared" ref="H49:H62" si="11">SUM(D49*G49)</f>
        <v>0</v>
      </c>
      <c r="I49" s="68"/>
      <c r="J49" s="120">
        <f>SUM(E49*(I49))</f>
        <v>0</v>
      </c>
      <c r="K49" s="25">
        <f>D49*J49</f>
        <v>0</v>
      </c>
      <c r="L49" s="1"/>
      <c r="M49" s="265"/>
      <c r="N49" s="9"/>
      <c r="O49" s="9"/>
      <c r="P49" s="129"/>
      <c r="Q49" s="125"/>
      <c r="R49" s="9">
        <f t="shared" ref="R49:R62" si="12">IF(G49&gt;0,1,0)</f>
        <v>0</v>
      </c>
      <c r="S49" s="9"/>
      <c r="T49" s="269"/>
      <c r="U49" s="8"/>
      <c r="AA49" s="8"/>
      <c r="AK49" s="28"/>
      <c r="AL49" s="28"/>
      <c r="AM49" s="28"/>
      <c r="AN49" s="33"/>
      <c r="AO49" s="28"/>
      <c r="AP49" s="28"/>
      <c r="AQ49" s="28"/>
      <c r="AR49" s="28"/>
      <c r="AS49" s="28"/>
      <c r="AT49" s="28"/>
      <c r="AU49" s="28"/>
      <c r="AV49" s="28"/>
      <c r="AW49" s="28"/>
      <c r="AX49" s="28"/>
      <c r="AY49" s="28"/>
    </row>
    <row r="50" spans="2:51" ht="21" thickTop="1" thickBot="1">
      <c r="B50" s="71"/>
      <c r="C50" s="236" t="s">
        <v>58</v>
      </c>
      <c r="D50" s="239">
        <v>0.1</v>
      </c>
      <c r="E50" s="145">
        <v>2.5</v>
      </c>
      <c r="F50" s="68"/>
      <c r="G50" s="120">
        <f t="shared" si="10"/>
        <v>0</v>
      </c>
      <c r="H50" s="21">
        <f t="shared" si="11"/>
        <v>0</v>
      </c>
      <c r="I50" s="68"/>
      <c r="J50" s="120">
        <f>SUM(E50*(I50))</f>
        <v>0</v>
      </c>
      <c r="K50" s="25">
        <f>D50*J50</f>
        <v>0</v>
      </c>
      <c r="L50" s="1"/>
      <c r="M50" s="265"/>
      <c r="N50" s="9">
        <f t="shared" ref="N50:N62" si="13">IF(G50&gt;0,1,0)</f>
        <v>0</v>
      </c>
      <c r="O50" s="9"/>
      <c r="P50" s="129"/>
      <c r="Q50" s="125"/>
      <c r="R50" s="9">
        <f t="shared" si="12"/>
        <v>0</v>
      </c>
      <c r="S50" s="9"/>
      <c r="T50" s="269"/>
      <c r="U50" s="8"/>
      <c r="AA50" s="8"/>
      <c r="AK50" s="28"/>
      <c r="AL50" s="28"/>
      <c r="AM50" s="28"/>
      <c r="AN50" s="33"/>
      <c r="AO50" s="28"/>
      <c r="AP50" s="28"/>
      <c r="AQ50" s="28"/>
      <c r="AR50" s="28"/>
      <c r="AS50" s="28"/>
      <c r="AT50" s="28"/>
      <c r="AU50" s="28"/>
      <c r="AV50" s="28"/>
      <c r="AW50" s="28"/>
      <c r="AX50" s="28"/>
      <c r="AY50" s="28"/>
    </row>
    <row r="51" spans="2:51" ht="21" thickTop="1" thickBot="1">
      <c r="B51" s="71"/>
      <c r="C51" s="237" t="s">
        <v>59</v>
      </c>
      <c r="D51" s="239">
        <v>0.7</v>
      </c>
      <c r="E51" s="145">
        <v>2.5</v>
      </c>
      <c r="F51" s="68"/>
      <c r="G51" s="120">
        <f t="shared" si="10"/>
        <v>0</v>
      </c>
      <c r="H51" s="21">
        <f t="shared" si="11"/>
        <v>0</v>
      </c>
      <c r="I51" s="68"/>
      <c r="J51" s="120">
        <f>SUM(E51*(I51))</f>
        <v>0</v>
      </c>
      <c r="K51" s="25">
        <f>D51*J51</f>
        <v>0</v>
      </c>
      <c r="L51" s="1"/>
      <c r="M51" s="265"/>
      <c r="N51" s="9">
        <f t="shared" si="13"/>
        <v>0</v>
      </c>
      <c r="O51" s="9"/>
      <c r="P51" s="129"/>
      <c r="Q51" s="125"/>
      <c r="R51" s="9">
        <f t="shared" si="12"/>
        <v>0</v>
      </c>
      <c r="S51" s="9"/>
      <c r="T51" s="269"/>
      <c r="U51" s="8"/>
      <c r="AA51" s="8"/>
      <c r="AK51" s="28"/>
      <c r="AL51" s="28"/>
      <c r="AM51" s="28"/>
      <c r="AN51" s="33"/>
      <c r="AO51" s="28"/>
      <c r="AP51" s="28"/>
      <c r="AQ51" s="28"/>
      <c r="AR51" s="28"/>
      <c r="AS51" s="28"/>
      <c r="AT51" s="28"/>
      <c r="AU51" s="28"/>
      <c r="AV51" s="28"/>
      <c r="AW51" s="28"/>
      <c r="AX51" s="28"/>
      <c r="AY51" s="28"/>
    </row>
    <row r="52" spans="2:51" ht="21" thickTop="1" thickBot="1">
      <c r="B52" s="71"/>
      <c r="C52" s="236" t="s">
        <v>60</v>
      </c>
      <c r="D52" s="239">
        <v>0.1</v>
      </c>
      <c r="E52" s="145">
        <v>1</v>
      </c>
      <c r="F52" s="68"/>
      <c r="G52" s="120">
        <f t="shared" si="10"/>
        <v>0</v>
      </c>
      <c r="H52" s="21">
        <f t="shared" si="11"/>
        <v>0</v>
      </c>
      <c r="I52" s="68"/>
      <c r="J52" s="120"/>
      <c r="K52" s="25"/>
      <c r="L52" s="1"/>
      <c r="M52" s="265"/>
      <c r="N52" s="9"/>
      <c r="O52" s="9"/>
      <c r="P52" s="129"/>
      <c r="Q52" s="125"/>
      <c r="R52" s="9"/>
      <c r="S52" s="9"/>
      <c r="T52" s="269"/>
      <c r="U52" s="8"/>
      <c r="AA52" s="8"/>
      <c r="AK52" s="28"/>
      <c r="AL52" s="28"/>
      <c r="AM52" s="28"/>
      <c r="AN52" s="33"/>
      <c r="AO52" s="28"/>
      <c r="AP52" s="28"/>
      <c r="AQ52" s="28"/>
      <c r="AR52" s="28"/>
      <c r="AS52" s="28"/>
      <c r="AT52" s="28"/>
      <c r="AU52" s="28"/>
      <c r="AV52" s="28"/>
      <c r="AW52" s="28"/>
      <c r="AX52" s="28"/>
      <c r="AY52" s="28"/>
    </row>
    <row r="53" spans="2:51" ht="21" thickTop="1" thickBot="1">
      <c r="B53" s="71"/>
      <c r="C53" s="236" t="s">
        <v>100</v>
      </c>
      <c r="D53" s="239">
        <v>0.1</v>
      </c>
      <c r="E53" s="145">
        <v>1.5</v>
      </c>
      <c r="F53" s="68"/>
      <c r="G53" s="120">
        <f t="shared" si="10"/>
        <v>0</v>
      </c>
      <c r="H53" s="21">
        <f t="shared" si="11"/>
        <v>0</v>
      </c>
      <c r="I53" s="68"/>
      <c r="J53" s="120">
        <f t="shared" ref="J53:J62" si="14">SUM(E53*(I53))</f>
        <v>0</v>
      </c>
      <c r="K53" s="25">
        <f t="shared" ref="K53:K62" si="15">D53*J53</f>
        <v>0</v>
      </c>
      <c r="L53" s="1"/>
      <c r="M53" s="265"/>
      <c r="N53" s="9">
        <f t="shared" si="13"/>
        <v>0</v>
      </c>
      <c r="O53" s="9"/>
      <c r="P53" s="126"/>
      <c r="Q53" s="125"/>
      <c r="R53" s="9">
        <f t="shared" si="12"/>
        <v>0</v>
      </c>
      <c r="S53" s="9"/>
      <c r="T53" s="266"/>
      <c r="U53" s="8"/>
      <c r="AA53" s="8"/>
      <c r="AK53" s="28"/>
      <c r="AL53" s="28"/>
      <c r="AM53" s="28"/>
      <c r="AN53" s="28"/>
      <c r="AO53" s="28"/>
      <c r="AP53" s="28"/>
      <c r="AQ53" s="28"/>
      <c r="AR53" s="28"/>
      <c r="AS53" s="28"/>
      <c r="AT53" s="28"/>
      <c r="AU53" s="28"/>
      <c r="AV53" s="28"/>
      <c r="AW53" s="28"/>
      <c r="AX53" s="28"/>
      <c r="AY53" s="28"/>
    </row>
    <row r="54" spans="2:51" ht="21" thickTop="1" thickBot="1">
      <c r="B54" s="71"/>
      <c r="C54" s="236" t="s">
        <v>62</v>
      </c>
      <c r="D54" s="239">
        <v>0.3</v>
      </c>
      <c r="E54" s="73">
        <v>1</v>
      </c>
      <c r="F54" s="63"/>
      <c r="G54" s="120">
        <f t="shared" si="10"/>
        <v>0</v>
      </c>
      <c r="H54" s="21">
        <f t="shared" si="11"/>
        <v>0</v>
      </c>
      <c r="I54" s="63"/>
      <c r="J54" s="120">
        <f t="shared" si="14"/>
        <v>0</v>
      </c>
      <c r="K54" s="25">
        <f t="shared" si="15"/>
        <v>0</v>
      </c>
      <c r="L54" s="1"/>
      <c r="M54" s="265"/>
      <c r="N54" s="9">
        <f t="shared" si="13"/>
        <v>0</v>
      </c>
      <c r="O54" s="9"/>
      <c r="P54" s="126"/>
      <c r="Q54" s="125"/>
      <c r="R54" s="9">
        <f t="shared" si="12"/>
        <v>0</v>
      </c>
      <c r="S54" s="9"/>
      <c r="T54" s="266"/>
      <c r="U54" s="8"/>
      <c r="AA54" s="8"/>
      <c r="AK54" s="28"/>
      <c r="AL54" s="28"/>
      <c r="AM54" s="28"/>
      <c r="AN54" s="28"/>
      <c r="AO54" s="28"/>
      <c r="AP54" s="28"/>
      <c r="AQ54" s="28"/>
      <c r="AR54" s="28"/>
      <c r="AS54" s="28"/>
      <c r="AT54" s="28"/>
      <c r="AU54" s="28"/>
      <c r="AV54" s="28"/>
      <c r="AW54" s="28"/>
      <c r="AX54" s="28"/>
      <c r="AY54" s="28"/>
    </row>
    <row r="55" spans="2:51" ht="21" thickTop="1" thickBot="1">
      <c r="B55" s="71"/>
      <c r="C55" s="236" t="s">
        <v>63</v>
      </c>
      <c r="D55" s="239">
        <v>0.1</v>
      </c>
      <c r="E55" s="145">
        <v>1</v>
      </c>
      <c r="F55" s="163"/>
      <c r="G55" s="120">
        <f t="shared" si="10"/>
        <v>0</v>
      </c>
      <c r="H55" s="21">
        <f t="shared" si="11"/>
        <v>0</v>
      </c>
      <c r="I55" s="163"/>
      <c r="J55" s="120">
        <f t="shared" si="14"/>
        <v>0</v>
      </c>
      <c r="K55" s="25">
        <f t="shared" si="15"/>
        <v>0</v>
      </c>
      <c r="L55" s="1"/>
      <c r="M55" s="265"/>
      <c r="N55" s="9">
        <f t="shared" si="13"/>
        <v>0</v>
      </c>
      <c r="O55" s="9"/>
      <c r="P55" s="126"/>
      <c r="Q55" s="125"/>
      <c r="R55" s="9">
        <f t="shared" si="12"/>
        <v>0</v>
      </c>
      <c r="S55" s="9"/>
      <c r="T55" s="266"/>
      <c r="U55" s="8"/>
      <c r="AA55" s="8"/>
      <c r="AK55" s="28"/>
      <c r="AL55" s="28"/>
      <c r="AM55" s="28"/>
      <c r="AN55" s="28"/>
      <c r="AO55" s="28"/>
      <c r="AP55" s="28"/>
      <c r="AQ55" s="28"/>
      <c r="AR55" s="28"/>
      <c r="AS55" s="28"/>
      <c r="AT55" s="28"/>
      <c r="AU55" s="28"/>
      <c r="AV55" s="28"/>
      <c r="AW55" s="28"/>
      <c r="AX55" s="28"/>
      <c r="AY55" s="28"/>
    </row>
    <row r="56" spans="2:51" ht="21" thickTop="1" thickBot="1">
      <c r="B56" s="71"/>
      <c r="C56" s="236" t="s">
        <v>64</v>
      </c>
      <c r="D56" s="240">
        <v>0.05</v>
      </c>
      <c r="E56" s="145">
        <v>25</v>
      </c>
      <c r="F56" s="145"/>
      <c r="G56" s="120">
        <f t="shared" si="10"/>
        <v>0</v>
      </c>
      <c r="H56" s="21">
        <f t="shared" si="11"/>
        <v>0</v>
      </c>
      <c r="I56" s="145"/>
      <c r="J56" s="120">
        <f t="shared" si="14"/>
        <v>0</v>
      </c>
      <c r="K56" s="37">
        <f t="shared" si="15"/>
        <v>0</v>
      </c>
      <c r="L56" s="1"/>
      <c r="M56" s="265"/>
      <c r="N56" s="9">
        <f t="shared" si="13"/>
        <v>0</v>
      </c>
      <c r="O56" s="9"/>
      <c r="P56" s="126"/>
      <c r="Q56" s="125"/>
      <c r="R56" s="9">
        <f t="shared" si="12"/>
        <v>0</v>
      </c>
      <c r="S56" s="9"/>
      <c r="T56" s="266"/>
      <c r="U56" s="8"/>
      <c r="AA56" s="8"/>
      <c r="AJ56" s="29"/>
      <c r="AK56" s="32"/>
      <c r="AL56" s="32"/>
      <c r="AM56" s="31"/>
      <c r="AN56" s="33"/>
      <c r="AO56" s="28"/>
      <c r="AP56" s="28"/>
      <c r="AQ56" s="28"/>
      <c r="AR56" s="28"/>
      <c r="AS56" s="28"/>
      <c r="AT56" s="28"/>
      <c r="AU56" s="28"/>
      <c r="AV56" s="28"/>
      <c r="AW56" s="28"/>
      <c r="AX56" s="28"/>
      <c r="AY56" s="28"/>
    </row>
    <row r="57" spans="2:51" ht="21" thickTop="1" thickBot="1">
      <c r="B57" s="71"/>
      <c r="C57" s="236" t="s">
        <v>65</v>
      </c>
      <c r="D57" s="239">
        <v>0.4</v>
      </c>
      <c r="E57" s="142">
        <v>25</v>
      </c>
      <c r="F57" s="36"/>
      <c r="G57" s="120">
        <f t="shared" si="10"/>
        <v>0</v>
      </c>
      <c r="H57" s="21">
        <f t="shared" si="11"/>
        <v>0</v>
      </c>
      <c r="I57" s="36"/>
      <c r="J57" s="120">
        <f t="shared" si="14"/>
        <v>0</v>
      </c>
      <c r="K57" s="37">
        <f t="shared" si="15"/>
        <v>0</v>
      </c>
      <c r="L57" s="1"/>
      <c r="M57" s="265"/>
      <c r="N57" s="9">
        <f t="shared" si="13"/>
        <v>0</v>
      </c>
      <c r="O57" s="9"/>
      <c r="P57" s="126"/>
      <c r="Q57" s="125"/>
      <c r="R57" s="9">
        <f t="shared" si="12"/>
        <v>0</v>
      </c>
      <c r="S57" s="9"/>
      <c r="T57" s="266"/>
      <c r="U57" s="8"/>
      <c r="AA57" s="8"/>
      <c r="AJ57" s="29"/>
      <c r="AK57" s="32"/>
      <c r="AL57" s="32"/>
      <c r="AM57" s="31"/>
      <c r="AN57" s="33"/>
      <c r="AO57" s="28"/>
      <c r="AP57" s="28"/>
      <c r="AQ57" s="28"/>
      <c r="AR57" s="28"/>
      <c r="AS57" s="28"/>
      <c r="AT57" s="28"/>
      <c r="AU57" s="28"/>
      <c r="AV57" s="28"/>
      <c r="AW57" s="28"/>
      <c r="AX57" s="28"/>
      <c r="AY57" s="28"/>
    </row>
    <row r="58" spans="2:51" ht="21" thickTop="1" thickBot="1">
      <c r="B58" s="71"/>
      <c r="C58" s="236" t="s">
        <v>66</v>
      </c>
      <c r="D58" s="239">
        <v>0.4</v>
      </c>
      <c r="E58" s="142">
        <v>25</v>
      </c>
      <c r="F58" s="36"/>
      <c r="G58" s="120">
        <f t="shared" si="10"/>
        <v>0</v>
      </c>
      <c r="H58" s="21">
        <f t="shared" si="11"/>
        <v>0</v>
      </c>
      <c r="I58" s="36"/>
      <c r="J58" s="120">
        <f t="shared" si="14"/>
        <v>0</v>
      </c>
      <c r="K58" s="37">
        <f t="shared" si="15"/>
        <v>0</v>
      </c>
      <c r="L58" s="1"/>
      <c r="M58" s="265"/>
      <c r="N58" s="9">
        <f t="shared" si="13"/>
        <v>0</v>
      </c>
      <c r="O58" s="9"/>
      <c r="P58" s="126"/>
      <c r="Q58" s="125"/>
      <c r="R58" s="9">
        <f t="shared" si="12"/>
        <v>0</v>
      </c>
      <c r="S58" s="9"/>
      <c r="T58" s="266"/>
      <c r="U58" s="8"/>
      <c r="AA58" s="8"/>
      <c r="AJ58" s="29"/>
      <c r="AK58" s="32"/>
      <c r="AL58" s="32"/>
      <c r="AM58" s="31"/>
      <c r="AN58" s="33"/>
      <c r="AO58" s="28"/>
      <c r="AP58" s="28"/>
      <c r="AQ58" s="28"/>
      <c r="AR58" s="28"/>
      <c r="AS58" s="28"/>
      <c r="AT58" s="28"/>
      <c r="AU58" s="28"/>
      <c r="AV58" s="28"/>
      <c r="AW58" s="28"/>
      <c r="AX58" s="28"/>
      <c r="AY58" s="28"/>
    </row>
    <row r="59" spans="2:51" ht="21" thickTop="1" thickBot="1">
      <c r="B59" s="71"/>
      <c r="C59" s="236" t="s">
        <v>67</v>
      </c>
      <c r="D59" s="239">
        <v>0.4</v>
      </c>
      <c r="E59" s="142">
        <v>1</v>
      </c>
      <c r="F59" s="131"/>
      <c r="G59" s="120">
        <f t="shared" si="10"/>
        <v>0</v>
      </c>
      <c r="H59" s="21">
        <f t="shared" si="11"/>
        <v>0</v>
      </c>
      <c r="I59" s="131"/>
      <c r="J59" s="120">
        <f t="shared" si="14"/>
        <v>0</v>
      </c>
      <c r="K59" s="37">
        <f t="shared" si="15"/>
        <v>0</v>
      </c>
      <c r="L59" s="1"/>
      <c r="M59" s="265"/>
      <c r="N59" s="9">
        <f t="shared" si="13"/>
        <v>0</v>
      </c>
      <c r="O59" s="9"/>
      <c r="P59" s="126"/>
      <c r="Q59" s="125"/>
      <c r="R59" s="9">
        <f t="shared" si="12"/>
        <v>0</v>
      </c>
      <c r="S59" s="9"/>
      <c r="T59" s="266"/>
      <c r="U59" s="8"/>
      <c r="AA59" s="8"/>
      <c r="AJ59" s="29"/>
      <c r="AK59" s="32"/>
      <c r="AL59" s="32"/>
      <c r="AM59" s="31"/>
      <c r="AN59" s="33"/>
      <c r="AO59" s="28"/>
      <c r="AP59" s="28"/>
      <c r="AQ59" s="28"/>
      <c r="AR59" s="28"/>
      <c r="AS59" s="28"/>
      <c r="AT59" s="28"/>
      <c r="AU59" s="28"/>
      <c r="AV59" s="28"/>
      <c r="AW59" s="28"/>
      <c r="AX59" s="28"/>
      <c r="AY59" s="28"/>
    </row>
    <row r="60" spans="2:51" ht="21" thickTop="1" thickBot="1">
      <c r="B60" s="71"/>
      <c r="C60" s="236" t="s">
        <v>68</v>
      </c>
      <c r="D60" s="239">
        <v>0.4</v>
      </c>
      <c r="E60" s="142">
        <v>1</v>
      </c>
      <c r="F60" s="142"/>
      <c r="G60" s="120">
        <f t="shared" si="10"/>
        <v>0</v>
      </c>
      <c r="H60" s="21">
        <f t="shared" si="11"/>
        <v>0</v>
      </c>
      <c r="I60" s="142"/>
      <c r="J60" s="120">
        <f t="shared" si="14"/>
        <v>0</v>
      </c>
      <c r="K60" s="37">
        <f t="shared" si="15"/>
        <v>0</v>
      </c>
      <c r="L60" s="1"/>
      <c r="M60" s="265"/>
      <c r="N60" s="9">
        <f t="shared" si="13"/>
        <v>0</v>
      </c>
      <c r="O60" s="9"/>
      <c r="P60" s="126"/>
      <c r="Q60" s="125"/>
      <c r="R60" s="9">
        <f t="shared" si="12"/>
        <v>0</v>
      </c>
      <c r="S60" s="9"/>
      <c r="T60" s="266"/>
      <c r="U60" s="8"/>
      <c r="AA60" s="8"/>
      <c r="AJ60" s="29"/>
      <c r="AK60" s="32"/>
      <c r="AL60" s="32"/>
      <c r="AM60" s="31"/>
      <c r="AN60" s="33"/>
      <c r="AO60" s="28"/>
      <c r="AP60" s="28"/>
      <c r="AQ60" s="28"/>
      <c r="AR60" s="28"/>
      <c r="AS60" s="28"/>
      <c r="AT60" s="28"/>
      <c r="AU60" s="28"/>
      <c r="AV60" s="28"/>
      <c r="AW60" s="28"/>
      <c r="AX60" s="28"/>
      <c r="AY60" s="28"/>
    </row>
    <row r="61" spans="2:51" ht="21" thickTop="1" thickBot="1">
      <c r="B61" s="71"/>
      <c r="C61" s="236" t="s">
        <v>69</v>
      </c>
      <c r="D61" s="240">
        <v>0.05</v>
      </c>
      <c r="E61" s="142">
        <v>5</v>
      </c>
      <c r="F61" s="142"/>
      <c r="G61" s="120">
        <f t="shared" si="10"/>
        <v>0</v>
      </c>
      <c r="H61" s="21">
        <f t="shared" si="11"/>
        <v>0</v>
      </c>
      <c r="I61" s="142"/>
      <c r="J61" s="120">
        <f t="shared" si="14"/>
        <v>0</v>
      </c>
      <c r="K61" s="37">
        <f t="shared" si="15"/>
        <v>0</v>
      </c>
      <c r="L61" s="1"/>
      <c r="M61" s="265"/>
      <c r="N61" s="9">
        <f t="shared" si="13"/>
        <v>0</v>
      </c>
      <c r="O61" s="9"/>
      <c r="P61" s="126"/>
      <c r="Q61" s="125"/>
      <c r="R61" s="9">
        <f t="shared" si="12"/>
        <v>0</v>
      </c>
      <c r="S61" s="9"/>
      <c r="T61" s="266"/>
      <c r="U61" s="8"/>
      <c r="AA61" s="8"/>
      <c r="AJ61" s="29"/>
      <c r="AK61" s="32"/>
      <c r="AL61" s="32"/>
      <c r="AM61" s="31"/>
      <c r="AN61" s="33"/>
      <c r="AO61" s="28"/>
      <c r="AP61" s="28"/>
      <c r="AQ61" s="28"/>
      <c r="AR61" s="28"/>
      <c r="AS61" s="28"/>
      <c r="AT61" s="28"/>
      <c r="AU61" s="28"/>
      <c r="AV61" s="28"/>
      <c r="AW61" s="28"/>
      <c r="AX61" s="28"/>
      <c r="AY61" s="28"/>
    </row>
    <row r="62" spans="2:51" ht="21" thickTop="1" thickBot="1">
      <c r="B62" s="71"/>
      <c r="C62" s="238" t="s">
        <v>70</v>
      </c>
      <c r="D62" s="242">
        <v>0.01</v>
      </c>
      <c r="E62" s="221">
        <v>1</v>
      </c>
      <c r="F62" s="243"/>
      <c r="G62" s="211">
        <f t="shared" si="10"/>
        <v>0</v>
      </c>
      <c r="H62" s="212">
        <f t="shared" si="11"/>
        <v>0</v>
      </c>
      <c r="I62" s="243"/>
      <c r="J62" s="211">
        <f t="shared" si="14"/>
        <v>0</v>
      </c>
      <c r="K62" s="46">
        <f t="shared" si="15"/>
        <v>0</v>
      </c>
      <c r="L62" s="1"/>
      <c r="M62" s="265"/>
      <c r="N62" s="9">
        <f t="shared" si="13"/>
        <v>0</v>
      </c>
      <c r="O62" s="9"/>
      <c r="P62" s="126"/>
      <c r="Q62" s="125"/>
      <c r="R62" s="9">
        <f t="shared" si="12"/>
        <v>0</v>
      </c>
      <c r="S62" s="9"/>
      <c r="T62" s="266"/>
      <c r="U62" s="8"/>
      <c r="AA62" s="8"/>
      <c r="AJ62" s="29"/>
      <c r="AK62" s="32"/>
      <c r="AL62" s="32"/>
      <c r="AM62" s="31"/>
      <c r="AN62" s="33"/>
      <c r="AO62" s="28"/>
      <c r="AP62" s="28"/>
      <c r="AQ62" s="28"/>
      <c r="AR62" s="28"/>
      <c r="AS62" s="28"/>
      <c r="AT62" s="28"/>
      <c r="AU62" s="28"/>
      <c r="AV62" s="28"/>
      <c r="AW62" s="28"/>
      <c r="AX62" s="28"/>
      <c r="AY62" s="28"/>
    </row>
    <row r="63" spans="2:51" ht="31.5" thickBot="1">
      <c r="B63" s="16"/>
      <c r="C63" s="75" t="s">
        <v>71</v>
      </c>
      <c r="D63" s="55"/>
      <c r="E63" s="55"/>
      <c r="F63" s="185"/>
      <c r="G63" s="186"/>
      <c r="H63" s="188">
        <f>SUM(H47:H62)</f>
        <v>0</v>
      </c>
      <c r="I63" s="185"/>
      <c r="J63" s="186"/>
      <c r="K63" s="188">
        <f>SUM(K47:K62)</f>
        <v>0</v>
      </c>
      <c r="L63" s="1"/>
      <c r="M63" s="265"/>
      <c r="N63" s="9"/>
      <c r="O63" s="9"/>
      <c r="P63" s="126"/>
      <c r="Q63" s="125"/>
      <c r="R63" s="9"/>
      <c r="S63" s="9"/>
      <c r="T63" s="266"/>
      <c r="U63" s="8"/>
      <c r="AA63" s="8"/>
      <c r="AK63" s="28"/>
      <c r="AL63" s="28"/>
      <c r="AM63" s="28"/>
      <c r="AN63" s="28"/>
      <c r="AO63" s="28"/>
      <c r="AP63" s="28"/>
      <c r="AQ63" s="28"/>
      <c r="AR63" s="28"/>
      <c r="AS63" s="28"/>
      <c r="AT63" s="28"/>
      <c r="AU63" s="28"/>
      <c r="AV63" s="28"/>
      <c r="AW63" s="28"/>
      <c r="AX63" s="28"/>
      <c r="AY63" s="28"/>
    </row>
    <row r="64" spans="2:51" ht="20.25" thickBot="1">
      <c r="B64" s="76"/>
      <c r="C64" s="234" t="s">
        <v>72</v>
      </c>
      <c r="D64" s="59">
        <v>0.05</v>
      </c>
      <c r="E64" s="220">
        <v>25</v>
      </c>
      <c r="F64" s="220"/>
      <c r="G64" s="215">
        <f t="shared" ref="G64:G69" si="16">SUM(E64*F64)</f>
        <v>0</v>
      </c>
      <c r="H64" s="62">
        <f>SUM(D64*G64)</f>
        <v>0</v>
      </c>
      <c r="I64" s="220"/>
      <c r="J64" s="215">
        <f t="shared" ref="J64:J69" si="17">SUM(E64*(I64))</f>
        <v>0</v>
      </c>
      <c r="K64" s="78">
        <f>D64*J64</f>
        <v>0</v>
      </c>
      <c r="L64" s="1"/>
      <c r="M64" s="265"/>
      <c r="N64" s="9"/>
      <c r="O64" s="9">
        <f>IF(H64&gt;0,1,0)</f>
        <v>0</v>
      </c>
      <c r="P64" s="126"/>
      <c r="Q64" s="125"/>
      <c r="R64" s="9"/>
      <c r="S64" s="9">
        <f>IF(G64&gt;0,1,0)</f>
        <v>0</v>
      </c>
      <c r="T64" s="266"/>
      <c r="U64" s="8"/>
      <c r="AA64" s="8"/>
      <c r="AK64" s="28"/>
      <c r="AL64" s="28"/>
      <c r="AM64" s="28"/>
      <c r="AN64" s="28"/>
      <c r="AO64" s="28"/>
      <c r="AP64" s="28"/>
      <c r="AQ64" s="28"/>
      <c r="AR64" s="28"/>
      <c r="AS64" s="28"/>
      <c r="AT64" s="28"/>
      <c r="AU64" s="28"/>
      <c r="AV64" s="28"/>
      <c r="AW64" s="28"/>
      <c r="AX64" s="28"/>
      <c r="AY64" s="28"/>
    </row>
    <row r="65" spans="2:51" ht="21" thickTop="1" thickBot="1">
      <c r="B65" s="76"/>
      <c r="C65" s="236" t="s">
        <v>73</v>
      </c>
      <c r="D65" s="26">
        <v>0.4</v>
      </c>
      <c r="E65" s="145">
        <v>1</v>
      </c>
      <c r="F65" s="136"/>
      <c r="G65" s="120">
        <f t="shared" si="16"/>
        <v>0</v>
      </c>
      <c r="H65" s="21">
        <f>SUM(D65*G65)</f>
        <v>0</v>
      </c>
      <c r="I65" s="136"/>
      <c r="J65" s="120">
        <f t="shared" si="17"/>
        <v>0</v>
      </c>
      <c r="K65" s="25">
        <f>D65*J65</f>
        <v>0</v>
      </c>
      <c r="L65" s="1"/>
      <c r="M65" s="265"/>
      <c r="N65" s="9"/>
      <c r="O65" s="9">
        <f t="shared" ref="O65:O69" si="18">IF(H65&gt;0,1,0)</f>
        <v>0</v>
      </c>
      <c r="P65" s="126"/>
      <c r="Q65" s="125"/>
      <c r="R65" s="9"/>
      <c r="S65" s="9">
        <f t="shared" ref="S65:S69" si="19">IF(G65&gt;0,1,0)</f>
        <v>0</v>
      </c>
      <c r="T65" s="266"/>
      <c r="U65" s="8"/>
      <c r="AA65" s="8"/>
      <c r="AK65" s="28"/>
      <c r="AL65" s="28"/>
      <c r="AM65" s="28"/>
      <c r="AN65" s="28"/>
      <c r="AO65" s="28"/>
      <c r="AP65" s="28"/>
      <c r="AQ65" s="28"/>
      <c r="AR65" s="28"/>
      <c r="AS65" s="28"/>
      <c r="AT65" s="28"/>
      <c r="AU65" s="28"/>
      <c r="AV65" s="28"/>
      <c r="AW65" s="28"/>
      <c r="AX65" s="28"/>
      <c r="AY65" s="28"/>
    </row>
    <row r="66" spans="2:51" ht="21" thickTop="1" thickBot="1">
      <c r="B66" s="76"/>
      <c r="C66" s="236" t="s">
        <v>74</v>
      </c>
      <c r="D66" s="26">
        <v>0.05</v>
      </c>
      <c r="E66" s="145">
        <v>1</v>
      </c>
      <c r="F66" s="218"/>
      <c r="G66" s="120">
        <f t="shared" si="16"/>
        <v>0</v>
      </c>
      <c r="H66" s="21">
        <f>SUM(D66*G66)</f>
        <v>0</v>
      </c>
      <c r="I66" s="218"/>
      <c r="J66" s="120">
        <f t="shared" si="17"/>
        <v>0</v>
      </c>
      <c r="K66" s="25">
        <f>D66*J66</f>
        <v>0</v>
      </c>
      <c r="L66" s="1"/>
      <c r="M66" s="265"/>
      <c r="N66" s="9"/>
      <c r="O66" s="9">
        <f t="shared" si="18"/>
        <v>0</v>
      </c>
      <c r="P66" s="126"/>
      <c r="Q66" s="125"/>
      <c r="R66" s="9"/>
      <c r="S66" s="9">
        <f t="shared" si="19"/>
        <v>0</v>
      </c>
      <c r="T66" s="266"/>
      <c r="U66" s="8"/>
      <c r="AA66" s="8"/>
      <c r="AK66" s="28"/>
      <c r="AL66" s="28"/>
      <c r="AM66" s="28"/>
      <c r="AN66" s="28"/>
      <c r="AO66" s="28"/>
      <c r="AP66" s="28"/>
      <c r="AQ66" s="28"/>
      <c r="AR66" s="28"/>
      <c r="AS66" s="28"/>
      <c r="AT66" s="28"/>
      <c r="AU66" s="28"/>
      <c r="AV66" s="28"/>
      <c r="AW66" s="28"/>
      <c r="AX66" s="28"/>
      <c r="AY66" s="28"/>
    </row>
    <row r="67" spans="2:51" ht="21" thickTop="1" thickBot="1">
      <c r="B67" s="76"/>
      <c r="C67" s="236" t="s">
        <v>75</v>
      </c>
      <c r="D67" s="239">
        <v>0.3</v>
      </c>
      <c r="E67" s="145">
        <v>1</v>
      </c>
      <c r="F67" s="137"/>
      <c r="G67" s="120">
        <f t="shared" si="16"/>
        <v>0</v>
      </c>
      <c r="H67" s="21">
        <f>SUM(D67*G67)</f>
        <v>0</v>
      </c>
      <c r="I67" s="137"/>
      <c r="J67" s="120">
        <f t="shared" si="17"/>
        <v>0</v>
      </c>
      <c r="K67" s="25">
        <f>D67*J67</f>
        <v>0</v>
      </c>
      <c r="L67" s="1"/>
      <c r="M67" s="265"/>
      <c r="N67" s="9"/>
      <c r="O67" s="9">
        <f t="shared" si="18"/>
        <v>0</v>
      </c>
      <c r="P67" s="126"/>
      <c r="Q67" s="125"/>
      <c r="R67" s="9"/>
      <c r="S67" s="9">
        <f t="shared" si="19"/>
        <v>0</v>
      </c>
      <c r="T67" s="266"/>
      <c r="U67" s="8"/>
      <c r="AA67" s="8"/>
      <c r="AB67" s="8"/>
      <c r="AC67" s="8"/>
      <c r="AD67" s="8"/>
      <c r="AE67" s="8"/>
      <c r="AF67" s="8"/>
      <c r="AK67" s="28"/>
      <c r="AL67" s="28"/>
      <c r="AM67" s="28"/>
      <c r="AN67" s="28"/>
      <c r="AO67" s="28"/>
      <c r="AP67" s="28"/>
      <c r="AQ67" s="28"/>
      <c r="AR67" s="28"/>
      <c r="AS67" s="28"/>
      <c r="AT67" s="28"/>
      <c r="AU67" s="28"/>
      <c r="AV67" s="28"/>
      <c r="AW67" s="28"/>
      <c r="AX67" s="28"/>
      <c r="AY67" s="28"/>
    </row>
    <row r="68" spans="2:51" ht="21" thickTop="1" thickBot="1">
      <c r="B68" s="76"/>
      <c r="C68" s="236" t="s">
        <v>76</v>
      </c>
      <c r="D68" s="239">
        <v>0.4</v>
      </c>
      <c r="E68" s="145">
        <v>1</v>
      </c>
      <c r="F68" s="145"/>
      <c r="G68" s="120">
        <f t="shared" si="16"/>
        <v>0</v>
      </c>
      <c r="H68" s="21">
        <f t="shared" ref="H68:H69" si="20">SUM(D68*G68)</f>
        <v>0</v>
      </c>
      <c r="I68" s="145"/>
      <c r="J68" s="120">
        <f t="shared" si="17"/>
        <v>0</v>
      </c>
      <c r="K68" s="25">
        <f t="shared" ref="K68:K69" si="21">D68*J68</f>
        <v>0</v>
      </c>
      <c r="L68" s="1"/>
      <c r="M68" s="265"/>
      <c r="N68" s="9"/>
      <c r="O68" s="9">
        <f t="shared" si="18"/>
        <v>0</v>
      </c>
      <c r="P68" s="126"/>
      <c r="Q68" s="125"/>
      <c r="R68" s="9"/>
      <c r="S68" s="9">
        <f t="shared" si="19"/>
        <v>0</v>
      </c>
      <c r="T68" s="266"/>
      <c r="U68" s="8"/>
      <c r="AA68" s="8"/>
      <c r="AB68" s="8"/>
      <c r="AC68" s="8"/>
      <c r="AD68" s="8"/>
      <c r="AE68" s="8"/>
      <c r="AF68" s="8"/>
    </row>
    <row r="69" spans="2:51" ht="21" thickTop="1" thickBot="1">
      <c r="B69" s="76"/>
      <c r="C69" s="238" t="s">
        <v>77</v>
      </c>
      <c r="D69" s="244">
        <v>0.05</v>
      </c>
      <c r="E69" s="146">
        <v>25</v>
      </c>
      <c r="F69" s="44"/>
      <c r="G69" s="211">
        <f t="shared" si="16"/>
        <v>0</v>
      </c>
      <c r="H69" s="212">
        <f t="shared" si="20"/>
        <v>0</v>
      </c>
      <c r="I69" s="44"/>
      <c r="J69" s="211">
        <f t="shared" si="17"/>
        <v>0</v>
      </c>
      <c r="K69" s="67">
        <f t="shared" si="21"/>
        <v>0</v>
      </c>
      <c r="L69" s="1"/>
      <c r="M69" s="265"/>
      <c r="N69" s="9"/>
      <c r="O69" s="9">
        <f t="shared" si="18"/>
        <v>0</v>
      </c>
      <c r="P69" s="126"/>
      <c r="Q69" s="125"/>
      <c r="R69" s="9"/>
      <c r="S69" s="9">
        <f t="shared" si="19"/>
        <v>0</v>
      </c>
      <c r="T69" s="266"/>
      <c r="U69" s="8"/>
      <c r="AA69" s="8"/>
    </row>
    <row r="70" spans="2:51" ht="31.5" thickBot="1">
      <c r="B70" s="16"/>
      <c r="C70" s="80" t="s">
        <v>78</v>
      </c>
      <c r="D70" s="55"/>
      <c r="E70" s="55"/>
      <c r="F70" s="185"/>
      <c r="G70" s="186"/>
      <c r="H70" s="188">
        <f>SUM(H64:H69)</f>
        <v>0</v>
      </c>
      <c r="I70" s="185"/>
      <c r="J70" s="186"/>
      <c r="K70" s="188">
        <f>SUM(K64:K69)</f>
        <v>0</v>
      </c>
      <c r="L70" s="1"/>
      <c r="M70" s="265"/>
      <c r="N70" s="9"/>
      <c r="O70" s="9"/>
      <c r="P70" s="126"/>
      <c r="Q70" s="125"/>
      <c r="R70" s="9"/>
      <c r="S70" s="9"/>
      <c r="T70" s="266"/>
      <c r="U70" s="8"/>
      <c r="AA70" s="8"/>
    </row>
    <row r="71" spans="2:51" ht="20.25" thickBot="1">
      <c r="B71" s="81"/>
      <c r="C71" s="58" t="s">
        <v>79</v>
      </c>
      <c r="D71" s="77">
        <v>0.1</v>
      </c>
      <c r="E71" s="60">
        <v>25</v>
      </c>
      <c r="F71" s="214">
        <f>SUM(F13:F17)</f>
        <v>0</v>
      </c>
      <c r="G71" s="215">
        <f>SUM(E71*F71)</f>
        <v>0</v>
      </c>
      <c r="H71" s="62">
        <f>SUM(D71*G71)</f>
        <v>0</v>
      </c>
      <c r="I71" s="214">
        <f>SUM(I13:I17)</f>
        <v>0</v>
      </c>
      <c r="J71" s="215">
        <f>SUM(E71*(I71))</f>
        <v>0</v>
      </c>
      <c r="K71" s="78">
        <f>D71*J71</f>
        <v>0</v>
      </c>
      <c r="L71" s="1"/>
      <c r="M71" s="265"/>
      <c r="N71" s="9"/>
      <c r="O71" s="9"/>
      <c r="P71" s="126">
        <f>IF(G71&gt;0,1,0)</f>
        <v>0</v>
      </c>
      <c r="Q71" s="125"/>
      <c r="R71" s="9"/>
      <c r="S71" s="9"/>
      <c r="T71" s="266">
        <f>IF(G71&gt;0,1,0)</f>
        <v>0</v>
      </c>
      <c r="U71" s="8"/>
      <c r="AA71" s="8"/>
    </row>
    <row r="72" spans="2:51" ht="21" thickTop="1" thickBot="1">
      <c r="B72" s="81"/>
      <c r="C72" s="22" t="s">
        <v>80</v>
      </c>
      <c r="D72" s="38">
        <v>0.05</v>
      </c>
      <c r="E72" s="23">
        <v>1</v>
      </c>
      <c r="F72" s="68">
        <f>SUM(F10+G9+G8)</f>
        <v>0</v>
      </c>
      <c r="G72" s="120">
        <f>SUM(E72*F72)</f>
        <v>0</v>
      </c>
      <c r="H72" s="21">
        <f>SUM(D72*G72)</f>
        <v>0</v>
      </c>
      <c r="I72" s="68">
        <f>SUM(I10+J9+J8)</f>
        <v>0</v>
      </c>
      <c r="J72" s="120">
        <f>SUM(E72*(I72))</f>
        <v>0</v>
      </c>
      <c r="K72" s="25">
        <f>D72*J72</f>
        <v>0</v>
      </c>
      <c r="L72" s="1"/>
      <c r="M72" s="265"/>
      <c r="N72" s="9"/>
      <c r="O72" s="9"/>
      <c r="P72" s="126">
        <f t="shared" ref="P72:P74" si="22">IF(G72&gt;0,1,0)</f>
        <v>0</v>
      </c>
      <c r="Q72" s="125"/>
      <c r="R72" s="9"/>
      <c r="S72" s="9"/>
      <c r="T72" s="266">
        <f t="shared" ref="T72:T74" si="23">IF(G72&gt;0,1,0)</f>
        <v>0</v>
      </c>
      <c r="U72" s="8"/>
      <c r="AA72" s="8"/>
    </row>
    <row r="73" spans="2:51" ht="21" thickTop="1" thickBot="1">
      <c r="B73" s="81"/>
      <c r="C73" s="64" t="s">
        <v>81</v>
      </c>
      <c r="D73" s="38">
        <v>0.05</v>
      </c>
      <c r="E73" s="23">
        <v>1</v>
      </c>
      <c r="F73" s="68">
        <f>SUM(G11)</f>
        <v>0</v>
      </c>
      <c r="G73" s="120">
        <f>SUM(E73*F73)</f>
        <v>0</v>
      </c>
      <c r="H73" s="21">
        <f>SUM(D73*G73)</f>
        <v>0</v>
      </c>
      <c r="I73" s="68">
        <f>SUM(J11)</f>
        <v>0</v>
      </c>
      <c r="J73" s="120">
        <f>SUM(E73*(I73))</f>
        <v>0</v>
      </c>
      <c r="K73" s="25">
        <f>D73*J73</f>
        <v>0</v>
      </c>
      <c r="L73" s="1"/>
      <c r="M73" s="265"/>
      <c r="N73" s="9"/>
      <c r="O73" s="9"/>
      <c r="P73" s="126">
        <f t="shared" si="22"/>
        <v>0</v>
      </c>
      <c r="Q73" s="125"/>
      <c r="R73" s="9"/>
      <c r="S73" s="9"/>
      <c r="T73" s="266">
        <f t="shared" si="23"/>
        <v>0</v>
      </c>
      <c r="U73" s="8"/>
      <c r="AA73" s="8"/>
    </row>
    <row r="74" spans="2:51" ht="21" thickTop="1" thickBot="1">
      <c r="B74" s="81"/>
      <c r="C74" s="223" t="s">
        <v>82</v>
      </c>
      <c r="D74" s="65">
        <v>0.2</v>
      </c>
      <c r="E74" s="44">
        <v>1</v>
      </c>
      <c r="F74" s="213">
        <f>SUM(G12)</f>
        <v>0</v>
      </c>
      <c r="G74" s="211">
        <f>SUM(E74*F74)</f>
        <v>0</v>
      </c>
      <c r="H74" s="212">
        <f>SUM(D74*G74)</f>
        <v>0</v>
      </c>
      <c r="I74" s="213">
        <f>SUM(J12)</f>
        <v>0</v>
      </c>
      <c r="J74" s="211">
        <f>SUM(E74*(I74))</f>
        <v>0</v>
      </c>
      <c r="K74" s="46">
        <f>D74*J74</f>
        <v>0</v>
      </c>
      <c r="L74" s="1"/>
      <c r="M74" s="271"/>
      <c r="N74" s="172"/>
      <c r="O74" s="172"/>
      <c r="P74" s="173">
        <f t="shared" si="22"/>
        <v>0</v>
      </c>
      <c r="Q74" s="171"/>
      <c r="R74" s="172"/>
      <c r="S74" s="172"/>
      <c r="T74" s="272">
        <f t="shared" si="23"/>
        <v>0</v>
      </c>
      <c r="U74" s="8"/>
      <c r="AA74" s="8"/>
    </row>
    <row r="75" spans="2:51" ht="24.75">
      <c r="B75" s="180"/>
      <c r="C75" s="39"/>
      <c r="D75" s="181"/>
      <c r="E75" s="48"/>
      <c r="F75" s="183"/>
      <c r="G75" s="184"/>
      <c r="H75" s="188">
        <f>SUM(H71:H74)</f>
        <v>0</v>
      </c>
      <c r="I75" s="183"/>
      <c r="J75" s="184"/>
      <c r="K75" s="188">
        <f>SUM(K71:K74)</f>
        <v>0</v>
      </c>
      <c r="L75" s="1"/>
      <c r="M75" s="9"/>
      <c r="N75" s="9"/>
      <c r="O75" s="9"/>
      <c r="P75" s="9"/>
      <c r="Q75" s="9"/>
      <c r="R75" s="9"/>
      <c r="S75" s="9"/>
      <c r="T75" s="9"/>
      <c r="U75" s="8"/>
      <c r="AA75" s="8"/>
    </row>
    <row r="76" spans="2:51" ht="19.5">
      <c r="B76" s="180"/>
      <c r="C76" s="39"/>
      <c r="D76" s="181"/>
      <c r="E76" s="48"/>
      <c r="F76" s="150"/>
      <c r="G76" s="49"/>
      <c r="H76" s="50"/>
      <c r="I76" s="150"/>
      <c r="J76" s="49"/>
      <c r="K76" s="50"/>
      <c r="L76" s="1"/>
      <c r="M76" s="9"/>
      <c r="N76" s="9"/>
      <c r="O76" s="9"/>
      <c r="P76" s="9"/>
      <c r="Q76" s="9"/>
      <c r="R76" s="9"/>
      <c r="S76" s="9"/>
      <c r="T76" s="9"/>
      <c r="U76" s="8"/>
      <c r="AA76" s="8"/>
    </row>
    <row r="77" spans="2:51" ht="27.75">
      <c r="B77" s="82"/>
      <c r="C77" s="83" t="s">
        <v>83</v>
      </c>
      <c r="D77" s="48"/>
      <c r="E77" s="48"/>
      <c r="F77" s="56"/>
      <c r="G77" s="56"/>
      <c r="H77" s="179">
        <f>SUM(H75,H70,H63,H46,H24)</f>
        <v>0</v>
      </c>
      <c r="I77" s="56"/>
      <c r="J77" s="56"/>
      <c r="K77" s="179">
        <f>SUM(K75,K70,K63,K46,K24)</f>
        <v>0</v>
      </c>
      <c r="L77" s="1"/>
      <c r="M77" s="9">
        <f t="shared" ref="M77:T77" si="24">SUM(M6:M74)</f>
        <v>0</v>
      </c>
      <c r="N77" s="9">
        <f t="shared" si="24"/>
        <v>0</v>
      </c>
      <c r="O77" s="9">
        <f t="shared" si="24"/>
        <v>0</v>
      </c>
      <c r="P77" s="9">
        <f t="shared" si="24"/>
        <v>0</v>
      </c>
      <c r="Q77" s="9">
        <f t="shared" si="24"/>
        <v>0</v>
      </c>
      <c r="R77" s="9">
        <f t="shared" si="24"/>
        <v>0</v>
      </c>
      <c r="S77" s="9">
        <f t="shared" si="24"/>
        <v>0</v>
      </c>
      <c r="T77" s="9">
        <f t="shared" si="24"/>
        <v>0</v>
      </c>
    </row>
    <row r="78" spans="2:51" ht="28.5" thickBot="1">
      <c r="B78" s="1"/>
      <c r="C78" s="83" t="s">
        <v>84</v>
      </c>
      <c r="D78" s="48"/>
      <c r="E78" s="48"/>
      <c r="F78" s="191"/>
      <c r="G78" s="192"/>
      <c r="H78" s="190">
        <v>0</v>
      </c>
      <c r="I78" s="191" t="s">
        <v>85</v>
      </c>
      <c r="J78" s="192"/>
      <c r="K78" s="190">
        <v>0</v>
      </c>
      <c r="L78" s="191" t="s">
        <v>85</v>
      </c>
      <c r="M78" s="1"/>
      <c r="N78" s="1"/>
      <c r="O78" s="1"/>
      <c r="P78" s="1"/>
      <c r="Q78" s="1"/>
      <c r="R78" s="1"/>
      <c r="S78" s="1"/>
      <c r="T78" s="1"/>
    </row>
    <row r="79" spans="2:51" ht="31.5" thickBot="1">
      <c r="B79" s="1"/>
      <c r="C79" s="245" t="s">
        <v>105</v>
      </c>
      <c r="D79" s="246" t="e">
        <f>SUM((H79+K79)/2)</f>
        <v>#DIV/0!</v>
      </c>
      <c r="E79" s="247"/>
      <c r="F79" s="164"/>
      <c r="G79" s="164"/>
      <c r="H79" s="165" t="e">
        <f>SUM(H77/H78)</f>
        <v>#DIV/0!</v>
      </c>
      <c r="I79" s="164"/>
      <c r="J79" s="164"/>
      <c r="K79" s="165" t="e">
        <f>SUM(K77/K78)</f>
        <v>#DIV/0!</v>
      </c>
      <c r="L79" s="1"/>
      <c r="M79" s="1" t="s">
        <v>87</v>
      </c>
      <c r="N79" s="1"/>
      <c r="O79" s="1"/>
      <c r="P79" s="1"/>
      <c r="Q79" s="1" t="s">
        <v>87</v>
      </c>
      <c r="R79" s="1"/>
      <c r="S79" s="1"/>
      <c r="T79" s="1"/>
    </row>
    <row r="80" spans="2:51" ht="19.5">
      <c r="B80" s="1"/>
      <c r="C80" s="84" t="s">
        <v>88</v>
      </c>
      <c r="D80" s="85"/>
      <c r="F80" s="86" t="s">
        <v>89</v>
      </c>
      <c r="G80" s="86" t="s">
        <v>90</v>
      </c>
      <c r="H80" s="86" t="s">
        <v>91</v>
      </c>
      <c r="I80" s="86" t="s">
        <v>89</v>
      </c>
      <c r="J80" s="86" t="s">
        <v>90</v>
      </c>
      <c r="K80" s="169" t="s">
        <v>91</v>
      </c>
      <c r="L80" s="1"/>
      <c r="M80" s="1"/>
      <c r="N80" s="1"/>
      <c r="O80" s="1"/>
      <c r="P80" s="1"/>
      <c r="Q80" s="1"/>
      <c r="R80" s="1"/>
      <c r="S80" s="1"/>
      <c r="T80" s="1"/>
    </row>
    <row r="81" spans="2:20" ht="17.25" customHeight="1">
      <c r="B81" s="1"/>
      <c r="C81" s="87" t="s">
        <v>92</v>
      </c>
      <c r="D81" s="248"/>
      <c r="F81" s="249">
        <f>M77</f>
        <v>0</v>
      </c>
      <c r="G81" s="249">
        <v>19</v>
      </c>
      <c r="H81" s="88">
        <f>F81/G81</f>
        <v>0</v>
      </c>
      <c r="I81" s="249">
        <f>Q77</f>
        <v>0</v>
      </c>
      <c r="J81" s="249">
        <v>19</v>
      </c>
      <c r="K81" s="170">
        <f>I81/J81</f>
        <v>0</v>
      </c>
      <c r="L81" s="1"/>
      <c r="M81" s="1"/>
      <c r="N81" s="1"/>
      <c r="O81" s="1"/>
      <c r="P81" s="1"/>
      <c r="Q81" s="1"/>
      <c r="R81" s="1"/>
      <c r="S81" s="1"/>
      <c r="T81" s="1"/>
    </row>
    <row r="82" spans="2:20" ht="19.5">
      <c r="B82" s="1"/>
      <c r="C82" s="89" t="s">
        <v>93</v>
      </c>
      <c r="D82" s="250"/>
      <c r="E82" s="4"/>
      <c r="F82" s="251">
        <f>N77</f>
        <v>0</v>
      </c>
      <c r="G82" s="251">
        <v>15</v>
      </c>
      <c r="H82" s="90">
        <f>F82/G82</f>
        <v>0</v>
      </c>
      <c r="I82" s="251">
        <f>R77</f>
        <v>0</v>
      </c>
      <c r="J82" s="251">
        <v>15</v>
      </c>
      <c r="K82" s="175">
        <f>I82/J82</f>
        <v>0</v>
      </c>
      <c r="L82" s="1"/>
      <c r="M82" s="1"/>
      <c r="N82" s="1"/>
      <c r="O82" s="1"/>
      <c r="P82" s="1"/>
      <c r="Q82" s="1"/>
      <c r="R82" s="1"/>
      <c r="S82" s="1"/>
      <c r="T82" s="1"/>
    </row>
    <row r="83" spans="2:20" ht="19.5">
      <c r="B83" s="1"/>
      <c r="C83" s="91" t="s">
        <v>94</v>
      </c>
      <c r="D83" s="252"/>
      <c r="E83" s="4"/>
      <c r="F83" s="253">
        <f>O77</f>
        <v>0</v>
      </c>
      <c r="G83" s="253">
        <v>6</v>
      </c>
      <c r="H83" s="92">
        <f>F83/G83</f>
        <v>0</v>
      </c>
      <c r="I83" s="253">
        <f>S77</f>
        <v>0</v>
      </c>
      <c r="J83" s="253">
        <v>6</v>
      </c>
      <c r="K83" s="176">
        <f>I83/J83</f>
        <v>0</v>
      </c>
      <c r="L83" s="1"/>
      <c r="M83" s="1"/>
      <c r="N83" s="1"/>
      <c r="O83" s="1"/>
      <c r="P83" s="1"/>
      <c r="Q83" s="1"/>
      <c r="R83" s="1"/>
      <c r="S83" s="1"/>
      <c r="T83" s="1"/>
    </row>
    <row r="84" spans="2:20" ht="20.25" thickBot="1">
      <c r="B84" s="1"/>
      <c r="C84" s="93" t="s">
        <v>95</v>
      </c>
      <c r="D84" s="94"/>
      <c r="E84" s="178"/>
      <c r="F84" s="95">
        <f>P77</f>
        <v>0</v>
      </c>
      <c r="G84" s="95">
        <v>4</v>
      </c>
      <c r="H84" s="96">
        <f>F84/G84</f>
        <v>0</v>
      </c>
      <c r="I84" s="95">
        <f>T77</f>
        <v>0</v>
      </c>
      <c r="J84" s="95">
        <v>4</v>
      </c>
      <c r="K84" s="177">
        <f>I84/J84</f>
        <v>0</v>
      </c>
      <c r="L84" s="1"/>
      <c r="M84" s="1"/>
      <c r="N84" s="1"/>
      <c r="O84" s="1"/>
      <c r="P84" s="1"/>
      <c r="Q84" s="1"/>
      <c r="R84" s="1"/>
      <c r="S84" s="1"/>
      <c r="T84" s="1"/>
    </row>
    <row r="85" spans="2:20" ht="15">
      <c r="C85" s="1"/>
      <c r="D85" s="1"/>
      <c r="E85" s="97"/>
      <c r="F85" s="97"/>
      <c r="G85" s="98"/>
      <c r="H85" s="98"/>
      <c r="I85" s="97"/>
      <c r="J85" s="98"/>
      <c r="K85" s="98"/>
      <c r="L85" s="1"/>
    </row>
    <row r="86" spans="2:20" ht="19.5">
      <c r="C86" s="82"/>
      <c r="D86" s="99"/>
      <c r="E86" s="100"/>
      <c r="F86" s="100"/>
      <c r="G86" s="101"/>
      <c r="H86" s="102"/>
      <c r="I86" s="100"/>
      <c r="J86" s="101"/>
      <c r="K86" s="102"/>
      <c r="L86" s="1"/>
    </row>
    <row r="87" spans="2:20" ht="15">
      <c r="E87" s="103"/>
      <c r="F87" s="103"/>
      <c r="G87" s="101"/>
      <c r="H87" s="102"/>
      <c r="I87" s="103"/>
      <c r="J87" s="101"/>
      <c r="K87" s="102"/>
      <c r="L87" s="1"/>
    </row>
    <row r="88" spans="2:20" ht="15">
      <c r="E88" s="103"/>
      <c r="G88" s="101"/>
      <c r="H88" s="102"/>
      <c r="J88" s="101"/>
      <c r="K88" s="102"/>
      <c r="L88" s="1"/>
    </row>
    <row r="89" spans="2:20" ht="15">
      <c r="E89" s="103"/>
      <c r="G89" s="101"/>
      <c r="H89" s="102"/>
      <c r="J89" s="101"/>
      <c r="K89" s="102"/>
      <c r="L89" s="1"/>
    </row>
    <row r="90" spans="2:20" ht="15">
      <c r="E90" s="103"/>
      <c r="G90" s="101"/>
      <c r="H90" s="102"/>
      <c r="J90" s="101"/>
      <c r="K90" s="102"/>
      <c r="L90" s="1"/>
    </row>
    <row r="91" spans="2:20" ht="15">
      <c r="C91" s="1"/>
      <c r="D91" s="99"/>
      <c r="E91" s="103"/>
      <c r="F91" s="103"/>
      <c r="G91" s="101"/>
      <c r="H91" s="102"/>
      <c r="I91" s="103"/>
      <c r="J91" s="101"/>
      <c r="K91" s="102"/>
      <c r="L91" s="1"/>
    </row>
    <row r="92" spans="2:20" ht="15">
      <c r="C92" s="1"/>
      <c r="D92" s="99"/>
      <c r="E92" s="103"/>
      <c r="F92" s="103"/>
      <c r="G92" s="101"/>
      <c r="H92" s="102"/>
      <c r="I92" s="103"/>
      <c r="J92" s="101"/>
      <c r="K92" s="102"/>
      <c r="L92" s="1"/>
    </row>
    <row r="93" spans="2:20" ht="15">
      <c r="C93" s="1"/>
      <c r="D93" s="1"/>
      <c r="E93" s="1"/>
      <c r="F93" s="1"/>
      <c r="G93" s="1"/>
      <c r="H93" s="1"/>
      <c r="I93" s="1"/>
      <c r="J93" s="1"/>
      <c r="K93" s="1"/>
      <c r="L93" s="1"/>
    </row>
    <row r="94" spans="2:20" ht="15">
      <c r="C94" s="1"/>
      <c r="D94" s="3"/>
      <c r="E94" s="3"/>
      <c r="F94" s="3"/>
      <c r="G94" s="3"/>
      <c r="H94" s="3"/>
      <c r="I94" s="3"/>
      <c r="J94" s="3"/>
      <c r="K94" s="3"/>
      <c r="L94" s="1"/>
    </row>
    <row r="95" spans="2:20" ht="15">
      <c r="C95" s="1"/>
      <c r="D95" s="3"/>
      <c r="E95" s="3"/>
      <c r="F95" s="3"/>
      <c r="G95" s="3"/>
      <c r="H95" s="3"/>
      <c r="I95" s="3"/>
      <c r="J95" s="3"/>
      <c r="K95" s="3"/>
      <c r="L95" s="1"/>
    </row>
    <row r="98" spans="2:51" s="104" customFormat="1">
      <c r="B98" s="4"/>
      <c r="C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row>
    <row r="159" spans="22:26" ht="15">
      <c r="V159" s="104"/>
      <c r="W159" s="105"/>
      <c r="X159" s="104"/>
      <c r="Y159" s="104"/>
      <c r="Z159" s="106"/>
    </row>
    <row r="160" spans="22:26">
      <c r="V160" s="104"/>
      <c r="X160" s="104"/>
      <c r="Y160" s="104"/>
      <c r="Z160" s="104"/>
    </row>
    <row r="161" spans="22:26">
      <c r="V161" s="104"/>
      <c r="X161" s="104"/>
      <c r="Y161" s="104"/>
      <c r="Z161" s="104"/>
    </row>
    <row r="162" spans="22:26">
      <c r="V162" s="104"/>
      <c r="X162" s="104"/>
      <c r="Y162" s="104"/>
      <c r="Z162" s="104"/>
    </row>
    <row r="163" spans="22:26">
      <c r="V163" s="104"/>
      <c r="X163" s="104"/>
      <c r="Y163" s="104"/>
      <c r="Z163" s="104"/>
    </row>
    <row r="164" spans="22:26">
      <c r="V164" s="104"/>
      <c r="X164" s="104"/>
      <c r="Y164" s="104"/>
      <c r="Z164" s="104"/>
    </row>
    <row r="165" spans="22:26">
      <c r="V165" s="104"/>
      <c r="X165" s="104"/>
      <c r="Y165" s="104"/>
      <c r="Z165" s="104"/>
    </row>
    <row r="166" spans="22:26">
      <c r="V166" s="104"/>
      <c r="X166" s="104"/>
      <c r="Y166" s="104"/>
      <c r="Z166" s="104"/>
    </row>
    <row r="167" spans="22:26">
      <c r="V167" s="104"/>
      <c r="X167" s="104"/>
      <c r="Y167" s="104"/>
      <c r="Z167" s="104"/>
    </row>
    <row r="168" spans="22:26" ht="15">
      <c r="V168" s="104"/>
      <c r="W168" s="105"/>
      <c r="X168" s="104"/>
      <c r="Y168" s="104"/>
      <c r="Z168" s="106"/>
    </row>
    <row r="169" spans="22:26">
      <c r="V169" s="104"/>
      <c r="X169" s="104"/>
      <c r="Y169" s="104"/>
      <c r="Z169" s="104"/>
    </row>
    <row r="170" spans="22:26">
      <c r="V170" s="104"/>
      <c r="X170" s="104"/>
      <c r="Y170" s="104"/>
      <c r="Z170" s="104"/>
    </row>
    <row r="171" spans="22:26">
      <c r="V171" s="104"/>
      <c r="X171" s="104"/>
      <c r="Y171" s="104"/>
      <c r="Z171" s="104"/>
    </row>
    <row r="172" spans="22:26">
      <c r="V172" s="104"/>
      <c r="X172" s="104"/>
      <c r="Y172" s="104"/>
      <c r="Z172" s="104"/>
    </row>
    <row r="180" spans="3:26" ht="15">
      <c r="C180" s="107"/>
      <c r="D180" s="108"/>
      <c r="E180" s="109"/>
      <c r="F180" s="109"/>
      <c r="G180" s="109"/>
      <c r="H180" s="108"/>
      <c r="I180" s="109"/>
      <c r="J180" s="109"/>
      <c r="K180" s="108"/>
      <c r="L180" s="109"/>
      <c r="V180" s="104"/>
      <c r="W180" s="105"/>
      <c r="X180" s="104"/>
      <c r="Y180" s="104"/>
      <c r="Z180" s="106"/>
    </row>
    <row r="181" spans="3:26" ht="15">
      <c r="C181" s="105"/>
      <c r="D181" s="110"/>
      <c r="E181" s="111"/>
      <c r="F181" s="111"/>
      <c r="G181" s="112"/>
      <c r="H181" s="4"/>
      <c r="I181" s="111"/>
      <c r="J181" s="112"/>
      <c r="K181" s="4"/>
      <c r="L181" s="139"/>
      <c r="V181" s="104"/>
      <c r="X181" s="104"/>
      <c r="Y181" s="104"/>
      <c r="Z181" s="104"/>
    </row>
    <row r="182" spans="3:26">
      <c r="D182" s="4"/>
      <c r="E182" s="4"/>
      <c r="F182" s="4"/>
      <c r="G182" s="4"/>
      <c r="H182" s="4"/>
      <c r="I182" s="4"/>
      <c r="J182" s="4"/>
      <c r="K182" s="4"/>
      <c r="V182" s="104"/>
      <c r="X182" s="104"/>
      <c r="Y182" s="104"/>
      <c r="Z182" s="104"/>
    </row>
    <row r="183" spans="3:26" ht="15">
      <c r="D183" s="110"/>
      <c r="E183" s="111"/>
      <c r="F183" s="111"/>
      <c r="G183" s="114"/>
      <c r="H183" s="4"/>
      <c r="I183" s="111"/>
      <c r="J183" s="114"/>
      <c r="K183" s="4"/>
      <c r="L183" s="140"/>
      <c r="V183" s="104"/>
    </row>
    <row r="184" spans="3:26" ht="15">
      <c r="D184" s="110"/>
      <c r="E184" s="111"/>
      <c r="F184" s="111"/>
      <c r="G184" s="114"/>
      <c r="H184" s="4"/>
      <c r="I184" s="111"/>
      <c r="J184" s="114"/>
      <c r="K184" s="4"/>
      <c r="L184" s="139"/>
    </row>
    <row r="185" spans="3:26">
      <c r="D185" s="110"/>
      <c r="E185" s="4"/>
      <c r="F185" s="4"/>
      <c r="G185" s="115"/>
      <c r="H185" s="4"/>
      <c r="I185" s="4"/>
      <c r="J185" s="115"/>
      <c r="K185" s="4"/>
    </row>
    <row r="186" spans="3:26">
      <c r="D186" s="110"/>
      <c r="E186" s="4"/>
      <c r="F186" s="4"/>
      <c r="G186" s="115"/>
      <c r="H186" s="4"/>
      <c r="I186" s="4"/>
      <c r="J186" s="115"/>
      <c r="K186" s="4"/>
    </row>
    <row r="187" spans="3:26" ht="15">
      <c r="D187" s="110"/>
      <c r="E187" s="4"/>
      <c r="F187" s="4"/>
      <c r="G187" s="115"/>
      <c r="H187" s="4"/>
      <c r="I187" s="4"/>
      <c r="J187" s="115"/>
      <c r="K187" s="4"/>
      <c r="V187" s="104"/>
      <c r="W187" s="105"/>
      <c r="X187" s="104"/>
      <c r="Y187" s="104"/>
      <c r="Z187" s="106"/>
    </row>
    <row r="188" spans="3:26" ht="15">
      <c r="D188" s="4"/>
      <c r="E188" s="4"/>
      <c r="F188" s="4"/>
      <c r="G188" s="4"/>
      <c r="H188" s="4"/>
      <c r="I188" s="4"/>
      <c r="J188" s="4"/>
      <c r="K188" s="4"/>
      <c r="V188" s="104"/>
      <c r="X188" s="104"/>
      <c r="Y188" s="104"/>
      <c r="Z188" s="106"/>
    </row>
    <row r="189" spans="3:26">
      <c r="D189" s="4"/>
      <c r="E189" s="4"/>
      <c r="F189" s="4"/>
      <c r="G189" s="115"/>
      <c r="H189" s="4"/>
      <c r="I189" s="4"/>
      <c r="J189" s="115"/>
      <c r="K189" s="4"/>
      <c r="V189" s="104"/>
      <c r="X189" s="104"/>
      <c r="Y189" s="104"/>
      <c r="Z189" s="104"/>
    </row>
    <row r="190" spans="3:26">
      <c r="D190" s="110"/>
      <c r="E190" s="4"/>
      <c r="F190" s="4"/>
      <c r="G190" s="115"/>
      <c r="H190" s="4"/>
      <c r="I190" s="4"/>
      <c r="J190" s="115"/>
      <c r="K190" s="4"/>
      <c r="V190" s="104"/>
      <c r="X190" s="104"/>
      <c r="Y190" s="104"/>
      <c r="Z190" s="104"/>
    </row>
    <row r="191" spans="3:26">
      <c r="D191" s="4"/>
      <c r="E191" s="4"/>
      <c r="F191" s="4"/>
      <c r="G191" s="115"/>
      <c r="H191" s="4"/>
      <c r="I191" s="4"/>
      <c r="J191" s="115"/>
      <c r="K191" s="4"/>
      <c r="V191" s="104"/>
      <c r="X191" s="104"/>
      <c r="Y191" s="104"/>
      <c r="Z191" s="104"/>
    </row>
    <row r="192" spans="3:26">
      <c r="C192" s="105"/>
      <c r="D192" s="110"/>
      <c r="E192" s="111"/>
      <c r="F192" s="111"/>
      <c r="G192" s="112"/>
      <c r="H192" s="4"/>
      <c r="I192" s="111"/>
      <c r="J192" s="112"/>
      <c r="K192" s="4"/>
      <c r="V192" s="104"/>
      <c r="X192" s="104"/>
      <c r="Y192" s="104"/>
      <c r="Z192" s="104"/>
    </row>
    <row r="193" spans="4:26" ht="15">
      <c r="D193" s="110"/>
      <c r="E193" s="111"/>
      <c r="F193" s="111"/>
      <c r="G193" s="114"/>
      <c r="H193" s="4"/>
      <c r="I193" s="111"/>
      <c r="J193" s="114"/>
      <c r="K193" s="4"/>
      <c r="V193" s="104"/>
      <c r="W193" s="105"/>
      <c r="X193" s="104"/>
      <c r="Y193" s="104"/>
      <c r="Z193" s="106"/>
    </row>
    <row r="194" spans="4:26" ht="15">
      <c r="D194" s="110"/>
      <c r="E194" s="111"/>
      <c r="F194" s="111"/>
      <c r="G194" s="114"/>
      <c r="H194" s="4"/>
      <c r="I194" s="111"/>
      <c r="J194" s="114"/>
      <c r="K194" s="4"/>
      <c r="L194" s="107"/>
      <c r="V194" s="104"/>
      <c r="X194" s="104"/>
      <c r="Y194" s="104"/>
      <c r="Z194" s="106"/>
    </row>
    <row r="195" spans="4:26" ht="15">
      <c r="D195" s="110"/>
      <c r="E195" s="111"/>
      <c r="F195" s="111"/>
      <c r="G195" s="114"/>
      <c r="H195" s="4"/>
      <c r="I195" s="111"/>
      <c r="J195" s="114"/>
      <c r="K195" s="4"/>
      <c r="V195" s="104"/>
    </row>
    <row r="196" spans="4:26" ht="15">
      <c r="D196" s="110"/>
      <c r="E196" s="111"/>
      <c r="F196" s="111"/>
      <c r="G196" s="114"/>
      <c r="H196" s="4"/>
      <c r="I196" s="111"/>
      <c r="J196" s="114"/>
      <c r="K196" s="4"/>
      <c r="V196" s="104"/>
    </row>
    <row r="197" spans="4:26" ht="15">
      <c r="D197" s="110"/>
      <c r="E197" s="4"/>
      <c r="F197" s="4"/>
      <c r="G197" s="115"/>
      <c r="H197" s="4"/>
      <c r="I197" s="4"/>
      <c r="J197" s="115"/>
      <c r="K197" s="4"/>
      <c r="L197" s="107"/>
      <c r="V197" s="104"/>
    </row>
    <row r="198" spans="4:26" ht="15">
      <c r="D198" s="4"/>
      <c r="E198" s="4"/>
      <c r="F198" s="4"/>
      <c r="G198" s="115"/>
      <c r="H198" s="4"/>
      <c r="I198" s="4"/>
      <c r="J198" s="115"/>
      <c r="K198" s="4"/>
      <c r="L198" s="107"/>
      <c r="V198" s="104"/>
      <c r="Z198" s="104"/>
    </row>
    <row r="199" spans="4:26" ht="15">
      <c r="D199" s="110"/>
      <c r="E199" s="4"/>
      <c r="F199" s="4"/>
      <c r="G199" s="115"/>
      <c r="H199" s="4"/>
      <c r="I199" s="4"/>
      <c r="J199" s="115"/>
      <c r="K199" s="4"/>
      <c r="L199" s="107"/>
      <c r="V199" s="104"/>
      <c r="W199" s="105"/>
      <c r="X199" s="104"/>
      <c r="Y199" s="104"/>
      <c r="Z199" s="106"/>
    </row>
    <row r="200" spans="4:26">
      <c r="D200" s="4"/>
      <c r="E200" s="4"/>
      <c r="F200" s="4"/>
      <c r="G200" s="115"/>
      <c r="H200" s="4"/>
      <c r="I200" s="4"/>
      <c r="J200" s="115"/>
      <c r="K200" s="4"/>
      <c r="V200" s="104"/>
      <c r="X200" s="104"/>
      <c r="Y200" s="104"/>
      <c r="Z200" s="104"/>
    </row>
    <row r="201" spans="4:26" ht="15">
      <c r="D201" s="110"/>
      <c r="E201" s="4"/>
      <c r="F201" s="4"/>
      <c r="G201" s="115"/>
      <c r="H201" s="4"/>
      <c r="I201" s="4"/>
      <c r="J201" s="115"/>
      <c r="K201" s="4"/>
      <c r="L201" s="107"/>
      <c r="V201" s="104"/>
      <c r="X201" s="104"/>
      <c r="Y201" s="104"/>
    </row>
    <row r="202" spans="4:26">
      <c r="D202" s="110"/>
      <c r="E202" s="4"/>
      <c r="F202" s="4"/>
      <c r="G202" s="115"/>
      <c r="H202" s="4"/>
      <c r="I202" s="4"/>
      <c r="J202" s="115"/>
      <c r="K202" s="4"/>
      <c r="V202" s="104"/>
      <c r="X202" s="104"/>
      <c r="Y202" s="104"/>
    </row>
    <row r="203" spans="4:26" ht="15">
      <c r="D203" s="110"/>
      <c r="E203" s="4"/>
      <c r="F203" s="4"/>
      <c r="G203" s="115"/>
      <c r="H203" s="4"/>
      <c r="I203" s="4"/>
      <c r="J203" s="115"/>
      <c r="K203" s="4"/>
      <c r="L203" s="107"/>
      <c r="V203" s="104"/>
    </row>
    <row r="204" spans="4:26">
      <c r="D204" s="110"/>
      <c r="E204" s="4"/>
      <c r="F204" s="4"/>
      <c r="G204" s="115"/>
      <c r="H204" s="4"/>
      <c r="I204" s="4"/>
      <c r="J204" s="115"/>
      <c r="K204" s="4"/>
    </row>
    <row r="205" spans="4:26">
      <c r="D205" s="110"/>
      <c r="E205" s="4"/>
      <c r="F205" s="4"/>
      <c r="G205" s="115"/>
      <c r="H205" s="4"/>
      <c r="I205" s="4"/>
      <c r="J205" s="115"/>
      <c r="K205" s="4"/>
    </row>
    <row r="206" spans="4:26">
      <c r="D206" s="4"/>
      <c r="E206" s="4"/>
      <c r="F206" s="4"/>
      <c r="G206" s="4"/>
      <c r="H206" s="4"/>
      <c r="I206" s="4"/>
      <c r="J206" s="4"/>
      <c r="K206" s="4"/>
    </row>
    <row r="207" spans="4:26">
      <c r="D207" s="4"/>
      <c r="E207" s="4"/>
      <c r="F207" s="4"/>
      <c r="G207" s="4"/>
      <c r="H207" s="4"/>
      <c r="I207" s="4"/>
      <c r="J207" s="4"/>
      <c r="K207" s="4"/>
    </row>
    <row r="208" spans="4:26">
      <c r="D208" s="4"/>
      <c r="E208" s="4"/>
      <c r="F208" s="4"/>
      <c r="G208" s="4"/>
      <c r="H208" s="4"/>
      <c r="I208" s="4"/>
      <c r="J208" s="4"/>
      <c r="K208" s="4"/>
    </row>
    <row r="209" spans="3:26">
      <c r="D209" s="4"/>
      <c r="E209" s="4"/>
      <c r="F209" s="4"/>
      <c r="G209" s="4"/>
      <c r="H209" s="4"/>
      <c r="I209" s="4"/>
      <c r="J209" s="4"/>
      <c r="K209" s="4"/>
    </row>
    <row r="210" spans="3:26">
      <c r="C210" s="105"/>
      <c r="D210" s="110"/>
      <c r="E210" s="111"/>
      <c r="F210" s="111"/>
      <c r="G210" s="112"/>
      <c r="H210" s="4"/>
      <c r="I210" s="111"/>
      <c r="J210" s="112"/>
      <c r="K210" s="4"/>
      <c r="V210" s="104"/>
      <c r="W210" s="116"/>
      <c r="X210" s="104"/>
      <c r="Y210" s="104"/>
      <c r="Z210" s="104"/>
    </row>
    <row r="211" spans="3:26" ht="15">
      <c r="D211" s="110"/>
      <c r="E211" s="111"/>
      <c r="F211" s="111"/>
      <c r="G211" s="114"/>
      <c r="H211" s="4"/>
      <c r="I211" s="111"/>
      <c r="J211" s="114"/>
      <c r="K211" s="4"/>
      <c r="V211" s="104"/>
      <c r="W211" s="116"/>
      <c r="X211" s="104"/>
      <c r="Y211" s="104"/>
      <c r="Z211" s="104"/>
    </row>
    <row r="212" spans="3:26" ht="15">
      <c r="D212" s="110"/>
      <c r="E212" s="111"/>
      <c r="F212" s="111"/>
      <c r="G212" s="114"/>
      <c r="H212" s="4"/>
      <c r="I212" s="111"/>
      <c r="J212" s="114"/>
      <c r="K212" s="4"/>
      <c r="V212" s="104"/>
      <c r="W212" s="116"/>
      <c r="X212" s="104"/>
      <c r="Y212" s="104"/>
      <c r="Z212" s="104"/>
    </row>
    <row r="213" spans="3:26" ht="15">
      <c r="C213" s="107"/>
      <c r="D213" s="110"/>
      <c r="E213" s="111"/>
      <c r="F213" s="111"/>
      <c r="G213" s="114"/>
      <c r="H213" s="4"/>
      <c r="I213" s="111"/>
      <c r="J213" s="114"/>
      <c r="K213" s="4"/>
      <c r="L213" s="107"/>
      <c r="V213" s="104"/>
      <c r="W213" s="116"/>
      <c r="X213" s="104"/>
      <c r="Y213" s="104"/>
      <c r="Z213" s="104"/>
    </row>
    <row r="214" spans="3:26">
      <c r="D214" s="4"/>
      <c r="E214" s="4"/>
      <c r="F214" s="4"/>
      <c r="G214" s="4"/>
      <c r="H214" s="4"/>
      <c r="I214" s="4"/>
      <c r="J214" s="4"/>
      <c r="K214" s="4"/>
      <c r="V214" s="104"/>
      <c r="W214" s="116"/>
      <c r="X214" s="104"/>
      <c r="Y214" s="104"/>
      <c r="Z214" s="104"/>
    </row>
    <row r="215" spans="3:26" ht="15">
      <c r="D215" s="110"/>
      <c r="E215" s="4"/>
      <c r="F215" s="4"/>
      <c r="G215" s="4"/>
      <c r="H215" s="4"/>
      <c r="I215" s="4"/>
      <c r="J215" s="4"/>
      <c r="K215" s="4"/>
      <c r="L215" s="107"/>
      <c r="V215" s="104"/>
      <c r="W215" s="116"/>
      <c r="X215" s="104"/>
      <c r="Y215" s="104"/>
      <c r="Z215" s="104"/>
    </row>
    <row r="216" spans="3:26">
      <c r="D216" s="110"/>
      <c r="E216" s="4"/>
      <c r="F216" s="4"/>
      <c r="G216" s="4"/>
      <c r="H216" s="4"/>
      <c r="I216" s="4"/>
      <c r="J216" s="4"/>
      <c r="K216" s="4"/>
      <c r="V216" s="104"/>
      <c r="W216" s="116"/>
      <c r="X216" s="104"/>
      <c r="Y216" s="104"/>
      <c r="Z216" s="104"/>
    </row>
    <row r="217" spans="3:26">
      <c r="D217" s="4"/>
      <c r="E217" s="4"/>
      <c r="F217" s="4"/>
      <c r="G217" s="4"/>
      <c r="H217" s="4"/>
      <c r="I217" s="4"/>
      <c r="J217" s="4"/>
      <c r="K217" s="4"/>
      <c r="V217" s="104"/>
      <c r="W217" s="116"/>
      <c r="X217" s="104"/>
      <c r="Y217" s="104"/>
      <c r="Z217" s="104"/>
    </row>
    <row r="218" spans="3:26" ht="15">
      <c r="D218" s="110"/>
      <c r="E218" s="4"/>
      <c r="F218" s="4"/>
      <c r="G218" s="4"/>
      <c r="H218" s="4"/>
      <c r="I218" s="4"/>
      <c r="J218" s="4"/>
      <c r="K218" s="4"/>
      <c r="L218" s="107"/>
      <c r="V218" s="104"/>
      <c r="X218" s="104"/>
      <c r="Y218" s="104"/>
      <c r="Z218" s="104"/>
    </row>
    <row r="219" spans="3:26">
      <c r="D219" s="4"/>
      <c r="E219" s="4"/>
      <c r="F219" s="4"/>
      <c r="G219" s="4"/>
      <c r="H219" s="4"/>
      <c r="I219" s="4"/>
      <c r="J219" s="4"/>
      <c r="K219" s="4"/>
      <c r="V219" s="104"/>
      <c r="X219" s="104"/>
      <c r="Y219" s="104"/>
      <c r="Z219" s="104"/>
    </row>
    <row r="220" spans="3:26" ht="15">
      <c r="D220" s="110"/>
      <c r="E220" s="4"/>
      <c r="F220" s="4"/>
      <c r="G220" s="4"/>
      <c r="H220" s="4"/>
      <c r="I220" s="4"/>
      <c r="J220" s="4"/>
      <c r="K220" s="4"/>
      <c r="L220" s="107"/>
      <c r="X220" s="104"/>
      <c r="Y220" s="104"/>
      <c r="Z220" s="104"/>
    </row>
    <row r="221" spans="3:26">
      <c r="D221" s="110"/>
      <c r="E221" s="4"/>
      <c r="F221" s="4"/>
      <c r="G221" s="4"/>
      <c r="H221" s="4"/>
      <c r="I221" s="4"/>
      <c r="J221" s="4"/>
      <c r="K221" s="4"/>
      <c r="X221" s="104"/>
      <c r="Y221" s="104"/>
      <c r="Z221" s="104"/>
    </row>
    <row r="222" spans="3:26">
      <c r="D222" s="4"/>
      <c r="E222" s="4"/>
      <c r="F222" s="4"/>
      <c r="G222" s="4"/>
      <c r="H222" s="4"/>
      <c r="I222" s="4"/>
      <c r="J222" s="4"/>
      <c r="K222" s="4"/>
      <c r="X222" s="104"/>
      <c r="Y222" s="104"/>
      <c r="Z222" s="104"/>
    </row>
    <row r="223" spans="3:26">
      <c r="C223" s="105"/>
      <c r="D223" s="110"/>
      <c r="E223" s="111"/>
      <c r="F223" s="111"/>
      <c r="G223" s="112"/>
      <c r="H223" s="4"/>
      <c r="I223" s="111"/>
      <c r="J223" s="112"/>
      <c r="K223" s="4"/>
      <c r="X223" s="104"/>
      <c r="Y223" s="104"/>
      <c r="Z223" s="104"/>
    </row>
    <row r="224" spans="3:26" ht="15">
      <c r="C224" s="107"/>
      <c r="D224" s="110"/>
      <c r="E224" s="111"/>
      <c r="F224" s="111"/>
      <c r="G224" s="114"/>
      <c r="H224" s="4"/>
      <c r="I224" s="111"/>
      <c r="J224" s="114"/>
      <c r="K224" s="4"/>
      <c r="X224" s="104"/>
      <c r="Y224" s="104"/>
      <c r="Z224" s="104"/>
    </row>
    <row r="225" spans="3:26" ht="15">
      <c r="D225" s="110"/>
      <c r="E225" s="111"/>
      <c r="F225" s="111"/>
      <c r="G225" s="114"/>
      <c r="H225" s="4"/>
      <c r="I225" s="111"/>
      <c r="J225" s="114"/>
      <c r="K225" s="4"/>
      <c r="V225" s="104"/>
      <c r="X225" s="104"/>
      <c r="Y225" s="104"/>
      <c r="Z225" s="104"/>
    </row>
    <row r="226" spans="3:26" ht="15">
      <c r="C226" s="107"/>
      <c r="D226" s="110"/>
      <c r="E226" s="111"/>
      <c r="F226" s="111"/>
      <c r="G226" s="115"/>
      <c r="H226" s="4"/>
      <c r="I226" s="111"/>
      <c r="J226" s="115"/>
      <c r="K226" s="4"/>
      <c r="V226" s="104"/>
      <c r="X226" s="104"/>
      <c r="Y226" s="104"/>
      <c r="Z226" s="104"/>
    </row>
    <row r="227" spans="3:26">
      <c r="C227" s="105"/>
      <c r="D227" s="110"/>
      <c r="E227" s="111"/>
      <c r="F227" s="111"/>
      <c r="G227" s="112"/>
      <c r="H227" s="4"/>
      <c r="I227" s="111"/>
      <c r="J227" s="112"/>
      <c r="K227" s="4"/>
      <c r="V227" s="104"/>
      <c r="W227" s="105"/>
      <c r="X227" s="104"/>
      <c r="Y227" s="104"/>
      <c r="Z227" s="104"/>
    </row>
    <row r="228" spans="3:26" ht="15">
      <c r="D228" s="110"/>
      <c r="E228" s="111"/>
      <c r="F228" s="111"/>
      <c r="G228" s="114"/>
      <c r="H228" s="4"/>
      <c r="I228" s="111"/>
      <c r="J228" s="114"/>
      <c r="K228" s="4"/>
      <c r="V228" s="104"/>
      <c r="X228" s="104"/>
      <c r="Y228" s="104"/>
      <c r="Z228" s="104"/>
    </row>
    <row r="229" spans="3:26" ht="15">
      <c r="C229" s="107"/>
      <c r="D229" s="110"/>
      <c r="E229" s="111"/>
      <c r="F229" s="111"/>
      <c r="G229" s="114"/>
      <c r="H229" s="4"/>
      <c r="I229" s="111"/>
      <c r="J229" s="114"/>
      <c r="K229" s="4"/>
      <c r="V229" s="104"/>
      <c r="X229" s="104"/>
      <c r="Y229" s="104"/>
      <c r="Z229" s="104"/>
    </row>
    <row r="230" spans="3:26">
      <c r="D230" s="110"/>
      <c r="E230" s="4"/>
      <c r="F230" s="4"/>
      <c r="G230" s="115"/>
      <c r="H230" s="4"/>
      <c r="I230" s="4"/>
      <c r="J230" s="115"/>
      <c r="K230" s="4"/>
      <c r="V230" s="104"/>
      <c r="X230" s="104"/>
      <c r="Y230" s="104"/>
      <c r="Z230" s="104"/>
    </row>
    <row r="231" spans="3:26">
      <c r="D231" s="4"/>
      <c r="E231" s="4"/>
      <c r="F231" s="4"/>
      <c r="G231" s="115"/>
      <c r="H231" s="4"/>
      <c r="I231" s="4"/>
      <c r="J231" s="115"/>
      <c r="K231" s="4"/>
      <c r="V231" s="104"/>
      <c r="X231" s="104"/>
      <c r="Y231" s="104"/>
      <c r="Z231" s="104"/>
    </row>
    <row r="232" spans="3:26">
      <c r="C232" s="105"/>
      <c r="D232" s="110"/>
      <c r="E232" s="111"/>
      <c r="F232" s="111"/>
      <c r="G232" s="112"/>
      <c r="H232" s="4"/>
      <c r="I232" s="111"/>
      <c r="J232" s="112"/>
      <c r="K232" s="4"/>
      <c r="V232" s="104"/>
      <c r="X232" s="104"/>
      <c r="Y232" s="104"/>
      <c r="Z232" s="104"/>
    </row>
    <row r="233" spans="3:26">
      <c r="D233" s="110"/>
      <c r="E233" s="4"/>
      <c r="F233" s="4"/>
      <c r="G233" s="115"/>
      <c r="H233" s="4"/>
      <c r="I233" s="4"/>
      <c r="J233" s="115"/>
      <c r="K233" s="4"/>
      <c r="V233" s="104"/>
      <c r="X233" s="104"/>
      <c r="Y233" s="104"/>
      <c r="Z233" s="104"/>
    </row>
    <row r="234" spans="3:26">
      <c r="D234" s="110"/>
      <c r="E234" s="4"/>
      <c r="F234" s="4"/>
      <c r="G234" s="115"/>
      <c r="H234" s="4"/>
      <c r="I234" s="4"/>
      <c r="J234" s="115"/>
      <c r="K234" s="4"/>
      <c r="V234" s="104"/>
      <c r="X234" s="104"/>
      <c r="Y234" s="104"/>
      <c r="Z234" s="104"/>
    </row>
    <row r="235" spans="3:26">
      <c r="D235" s="110"/>
      <c r="E235" s="4"/>
      <c r="F235" s="4"/>
      <c r="G235" s="115"/>
      <c r="H235" s="4"/>
      <c r="I235" s="4"/>
      <c r="J235" s="115"/>
      <c r="K235" s="4"/>
      <c r="X235" s="104"/>
      <c r="Y235" s="104"/>
      <c r="Z235" s="104"/>
    </row>
    <row r="236" spans="3:26">
      <c r="D236" s="110"/>
      <c r="E236" s="4"/>
      <c r="F236" s="4"/>
      <c r="G236" s="115"/>
      <c r="H236" s="4"/>
      <c r="I236" s="4"/>
      <c r="J236" s="115"/>
      <c r="K236" s="4"/>
    </row>
    <row r="237" spans="3:26">
      <c r="D237" s="110"/>
      <c r="E237" s="4"/>
      <c r="F237" s="4"/>
      <c r="G237" s="115"/>
      <c r="H237" s="4"/>
      <c r="I237" s="4"/>
      <c r="J237" s="115"/>
      <c r="K237" s="4"/>
    </row>
    <row r="238" spans="3:26">
      <c r="C238" s="105"/>
      <c r="D238" s="110"/>
      <c r="E238" s="111"/>
      <c r="F238" s="111"/>
      <c r="G238" s="112"/>
      <c r="H238" s="4"/>
      <c r="I238" s="111"/>
      <c r="J238" s="112"/>
      <c r="K238" s="4"/>
    </row>
    <row r="239" spans="3:26">
      <c r="D239" s="110"/>
      <c r="E239" s="4"/>
      <c r="F239" s="4"/>
      <c r="G239" s="115"/>
      <c r="H239" s="4"/>
      <c r="I239" s="4"/>
      <c r="J239" s="115"/>
      <c r="K239" s="4"/>
    </row>
    <row r="240" spans="3:26">
      <c r="D240" s="110"/>
      <c r="E240" s="4"/>
      <c r="F240" s="4"/>
      <c r="G240" s="115"/>
      <c r="H240" s="4"/>
      <c r="I240" s="4"/>
      <c r="J240" s="115"/>
      <c r="K240" s="4"/>
    </row>
    <row r="241" spans="3:11">
      <c r="D241" s="110"/>
      <c r="E241" s="4"/>
      <c r="F241" s="4"/>
      <c r="G241" s="115"/>
      <c r="H241" s="4"/>
      <c r="I241" s="4"/>
      <c r="J241" s="115"/>
      <c r="K241" s="4"/>
    </row>
    <row r="242" spans="3:11">
      <c r="D242" s="110"/>
      <c r="E242" s="4"/>
      <c r="F242" s="4"/>
      <c r="G242" s="115"/>
      <c r="H242" s="4"/>
      <c r="I242" s="4"/>
      <c r="J242" s="115"/>
      <c r="K242" s="4"/>
    </row>
    <row r="243" spans="3:11">
      <c r="D243" s="110"/>
      <c r="E243" s="4"/>
      <c r="F243" s="4"/>
      <c r="G243" s="115"/>
      <c r="H243" s="4"/>
      <c r="I243" s="4"/>
      <c r="J243" s="115"/>
      <c r="K243" s="4"/>
    </row>
    <row r="244" spans="3:11">
      <c r="C244" s="105"/>
      <c r="D244" s="110"/>
      <c r="E244" s="111"/>
      <c r="F244" s="111"/>
      <c r="G244" s="112"/>
      <c r="H244" s="4"/>
      <c r="I244" s="111"/>
      <c r="J244" s="112"/>
      <c r="K244" s="4"/>
    </row>
    <row r="245" spans="3:11">
      <c r="D245" s="110"/>
      <c r="E245" s="4"/>
      <c r="F245" s="4"/>
      <c r="G245" s="115"/>
      <c r="H245" s="4"/>
      <c r="I245" s="4"/>
      <c r="J245" s="115"/>
      <c r="K245" s="4"/>
    </row>
    <row r="246" spans="3:11">
      <c r="D246" s="110"/>
      <c r="E246" s="4"/>
      <c r="F246" s="4"/>
      <c r="G246" s="115"/>
      <c r="H246" s="4"/>
      <c r="I246" s="4"/>
      <c r="J246" s="115"/>
      <c r="K246" s="4"/>
    </row>
    <row r="247" spans="3:11">
      <c r="D247" s="110"/>
      <c r="E247" s="4"/>
      <c r="F247" s="4"/>
      <c r="G247" s="115"/>
      <c r="H247" s="4"/>
      <c r="I247" s="4"/>
      <c r="J247" s="115"/>
      <c r="K247" s="4"/>
    </row>
    <row r="248" spans="3:11">
      <c r="C248" s="105"/>
      <c r="D248" s="110"/>
      <c r="E248" s="111"/>
      <c r="F248" s="111"/>
      <c r="G248" s="112"/>
      <c r="H248" s="4"/>
      <c r="I248" s="111"/>
      <c r="J248" s="112"/>
      <c r="K248" s="4"/>
    </row>
    <row r="249" spans="3:11">
      <c r="D249" s="110"/>
      <c r="E249" s="4"/>
      <c r="F249" s="4"/>
      <c r="G249" s="115"/>
      <c r="H249" s="4"/>
      <c r="I249" s="4"/>
      <c r="J249" s="115"/>
      <c r="K249" s="4"/>
    </row>
    <row r="250" spans="3:11">
      <c r="D250" s="110"/>
      <c r="E250" s="4"/>
      <c r="F250" s="4"/>
      <c r="G250" s="115"/>
      <c r="H250" s="4"/>
      <c r="I250" s="4"/>
      <c r="J250" s="115"/>
      <c r="K250" s="4"/>
    </row>
    <row r="251" spans="3:11">
      <c r="D251" s="4"/>
      <c r="E251" s="4"/>
      <c r="F251" s="4"/>
      <c r="G251" s="115"/>
      <c r="H251" s="4"/>
      <c r="I251" s="4"/>
      <c r="J251" s="115"/>
      <c r="K251" s="4"/>
    </row>
    <row r="252" spans="3:11">
      <c r="C252" s="105"/>
      <c r="D252" s="110"/>
      <c r="E252" s="111"/>
      <c r="F252" s="111"/>
      <c r="G252" s="112"/>
      <c r="H252" s="4"/>
      <c r="I252" s="111"/>
      <c r="J252" s="112"/>
      <c r="K252" s="4"/>
    </row>
    <row r="253" spans="3:11">
      <c r="D253" s="117"/>
      <c r="E253" s="109"/>
      <c r="F253" s="109"/>
      <c r="G253" s="109"/>
      <c r="H253" s="4"/>
      <c r="I253" s="109"/>
      <c r="J253" s="109"/>
      <c r="K253" s="4"/>
    </row>
    <row r="254" spans="3:11" ht="15">
      <c r="C254" s="105"/>
      <c r="D254" s="110"/>
      <c r="E254" s="118"/>
      <c r="F254" s="118"/>
      <c r="G254" s="112"/>
      <c r="H254" s="108"/>
      <c r="I254" s="118"/>
      <c r="J254" s="112"/>
      <c r="K254" s="108"/>
    </row>
    <row r="255" spans="3:11" ht="15">
      <c r="C255" s="105"/>
      <c r="D255" s="119"/>
      <c r="E255" s="111"/>
      <c r="F255" s="111"/>
      <c r="G255" s="112"/>
      <c r="H255" s="113"/>
      <c r="I255" s="111"/>
      <c r="J255" s="112"/>
      <c r="K255" s="113"/>
    </row>
    <row r="256" spans="3:11">
      <c r="C256" s="105"/>
      <c r="D256" s="110"/>
      <c r="E256" s="111"/>
      <c r="F256" s="111"/>
      <c r="G256" s="112"/>
      <c r="H256" s="4"/>
      <c r="I256" s="111"/>
      <c r="J256" s="112"/>
      <c r="K256" s="4"/>
    </row>
    <row r="257" spans="3:12" ht="15">
      <c r="C257" s="105"/>
      <c r="D257" s="110"/>
      <c r="E257" s="111"/>
      <c r="F257" s="111"/>
      <c r="G257" s="112"/>
      <c r="H257" s="113"/>
      <c r="I257" s="111"/>
      <c r="J257" s="112"/>
      <c r="K257" s="113"/>
    </row>
    <row r="258" spans="3:12">
      <c r="C258" s="105"/>
      <c r="D258" s="110"/>
      <c r="E258" s="111"/>
      <c r="F258" s="111"/>
      <c r="G258" s="112"/>
      <c r="H258" s="4"/>
      <c r="I258" s="111"/>
      <c r="J258" s="112"/>
      <c r="K258" s="4"/>
    </row>
    <row r="259" spans="3:12">
      <c r="C259" s="105"/>
      <c r="D259" s="110"/>
      <c r="E259" s="111"/>
      <c r="F259" s="111"/>
      <c r="G259" s="112"/>
      <c r="H259" s="4"/>
      <c r="I259" s="111"/>
      <c r="J259" s="112"/>
      <c r="K259" s="4"/>
      <c r="L259" s="105"/>
    </row>
    <row r="260" spans="3:12">
      <c r="C260" s="105"/>
      <c r="D260" s="110"/>
      <c r="E260" s="111"/>
      <c r="F260" s="111"/>
      <c r="G260" s="112"/>
      <c r="H260" s="4"/>
      <c r="I260" s="111"/>
      <c r="J260" s="112"/>
      <c r="K260" s="4"/>
      <c r="L260" s="105"/>
    </row>
    <row r="261" spans="3:12">
      <c r="D261" s="4"/>
      <c r="E261" s="4"/>
      <c r="F261" s="4"/>
      <c r="G261" s="4"/>
      <c r="H261" s="4"/>
      <c r="I261" s="4"/>
      <c r="J261" s="4"/>
      <c r="K261" s="4"/>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1D4221-77CD-4F6D-99C0-977AF35E1037}">
  <dimension ref="A1:B68"/>
  <sheetViews>
    <sheetView zoomScale="70" zoomScaleNormal="70" workbookViewId="0">
      <selection activeCell="F52" sqref="F52"/>
    </sheetView>
  </sheetViews>
  <sheetFormatPr defaultRowHeight="15"/>
  <cols>
    <col min="1" max="1" width="78.28515625" customWidth="1"/>
    <col min="2" max="2" width="121.140625" customWidth="1"/>
  </cols>
  <sheetData>
    <row r="1" spans="1:2" ht="27.75">
      <c r="A1" s="200" t="s">
        <v>4</v>
      </c>
      <c r="B1" s="201" t="s">
        <v>106</v>
      </c>
    </row>
    <row r="2" spans="1:2" ht="39">
      <c r="A2" s="202" t="s">
        <v>10</v>
      </c>
      <c r="B2" s="194" t="s">
        <v>107</v>
      </c>
    </row>
    <row r="3" spans="1:2" ht="19.5">
      <c r="A3" s="199" t="s">
        <v>108</v>
      </c>
      <c r="B3" s="194" t="s">
        <v>109</v>
      </c>
    </row>
    <row r="4" spans="1:2" ht="19.5">
      <c r="A4" s="199" t="s">
        <v>110</v>
      </c>
      <c r="B4" s="194" t="s">
        <v>111</v>
      </c>
    </row>
    <row r="5" spans="1:2" ht="19.5">
      <c r="A5" s="199" t="s">
        <v>112</v>
      </c>
      <c r="B5" s="194" t="s">
        <v>111</v>
      </c>
    </row>
    <row r="6" spans="1:2" ht="97.5">
      <c r="A6" s="199" t="s">
        <v>104</v>
      </c>
      <c r="B6" s="194" t="s">
        <v>113</v>
      </c>
    </row>
    <row r="7" spans="1:2" ht="39">
      <c r="A7" s="22" t="s">
        <v>16</v>
      </c>
      <c r="B7" s="194" t="s">
        <v>114</v>
      </c>
    </row>
    <row r="8" spans="1:2" ht="19.5">
      <c r="A8" s="199" t="s">
        <v>115</v>
      </c>
      <c r="B8" s="194" t="s">
        <v>116</v>
      </c>
    </row>
    <row r="9" spans="1:2" ht="19.5">
      <c r="A9" s="199" t="s">
        <v>117</v>
      </c>
      <c r="B9" s="194" t="s">
        <v>118</v>
      </c>
    </row>
    <row r="10" spans="1:2" ht="19.5">
      <c r="A10" s="199" t="s">
        <v>119</v>
      </c>
      <c r="B10" s="194" t="s">
        <v>120</v>
      </c>
    </row>
    <row r="11" spans="1:2" ht="19.5">
      <c r="A11" s="199" t="s">
        <v>121</v>
      </c>
      <c r="B11" s="194" t="s">
        <v>122</v>
      </c>
    </row>
    <row r="12" spans="1:2" ht="19.5">
      <c r="A12" s="199" t="s">
        <v>123</v>
      </c>
      <c r="B12" s="194" t="s">
        <v>124</v>
      </c>
    </row>
    <row r="13" spans="1:2" ht="39">
      <c r="A13" s="22" t="s">
        <v>22</v>
      </c>
      <c r="B13" s="194" t="s">
        <v>125</v>
      </c>
    </row>
    <row r="14" spans="1:2" ht="19.5">
      <c r="A14" s="278" t="s">
        <v>23</v>
      </c>
      <c r="B14" s="279" t="s">
        <v>126</v>
      </c>
    </row>
    <row r="15" spans="1:2" s="280" customFormat="1" ht="39">
      <c r="A15" s="281" t="s">
        <v>24</v>
      </c>
      <c r="B15" s="210" t="s">
        <v>127</v>
      </c>
    </row>
    <row r="16" spans="1:2" ht="39">
      <c r="A16" s="17" t="s">
        <v>25</v>
      </c>
      <c r="B16" s="194" t="s">
        <v>128</v>
      </c>
    </row>
    <row r="17" spans="1:2" ht="19.5">
      <c r="A17" s="22" t="s">
        <v>26</v>
      </c>
      <c r="B17" s="194" t="s">
        <v>129</v>
      </c>
    </row>
    <row r="18" spans="1:2" ht="58.5">
      <c r="A18" s="199" t="s">
        <v>27</v>
      </c>
      <c r="B18" s="194" t="s">
        <v>130</v>
      </c>
    </row>
    <row r="19" spans="1:2" ht="19.5">
      <c r="A19" s="203"/>
      <c r="B19" s="195"/>
    </row>
    <row r="20" spans="1:2" ht="27.75">
      <c r="A20" s="204" t="s">
        <v>29</v>
      </c>
      <c r="B20" s="196" t="s">
        <v>106</v>
      </c>
    </row>
    <row r="21" spans="1:2" ht="30.75">
      <c r="A21" s="205" t="s">
        <v>34</v>
      </c>
      <c r="B21" s="197"/>
    </row>
    <row r="22" spans="1:2" ht="19.5">
      <c r="A22" s="58" t="s">
        <v>35</v>
      </c>
      <c r="B22" s="198" t="s">
        <v>131</v>
      </c>
    </row>
    <row r="23" spans="1:2" ht="39">
      <c r="A23" s="199" t="s">
        <v>132</v>
      </c>
      <c r="B23" s="194" t="s">
        <v>133</v>
      </c>
    </row>
    <row r="24" spans="1:2" ht="39">
      <c r="A24" s="199" t="s">
        <v>37</v>
      </c>
      <c r="B24" s="194" t="s">
        <v>134</v>
      </c>
    </row>
    <row r="25" spans="1:2" ht="58.5">
      <c r="A25" s="199" t="s">
        <v>135</v>
      </c>
      <c r="B25" s="194" t="s">
        <v>136</v>
      </c>
    </row>
    <row r="26" spans="1:2" ht="97.5">
      <c r="A26" s="199" t="s">
        <v>137</v>
      </c>
      <c r="B26" s="194" t="s">
        <v>138</v>
      </c>
    </row>
    <row r="27" spans="1:2" ht="39">
      <c r="A27" s="199" t="s">
        <v>139</v>
      </c>
      <c r="B27" s="194" t="s">
        <v>140</v>
      </c>
    </row>
    <row r="28" spans="1:2" ht="39">
      <c r="A28" s="22" t="s">
        <v>41</v>
      </c>
      <c r="B28" s="194" t="s">
        <v>141</v>
      </c>
    </row>
    <row r="29" spans="1:2" ht="39">
      <c r="A29" s="199" t="s">
        <v>142</v>
      </c>
      <c r="B29" s="194" t="s">
        <v>143</v>
      </c>
    </row>
    <row r="30" spans="1:2" ht="39">
      <c r="A30" s="199" t="s">
        <v>44</v>
      </c>
      <c r="B30" s="194" t="s">
        <v>144</v>
      </c>
    </row>
    <row r="31" spans="1:2" ht="19.5">
      <c r="A31" s="22" t="s">
        <v>45</v>
      </c>
      <c r="B31" s="194" t="s">
        <v>145</v>
      </c>
    </row>
    <row r="32" spans="1:2" ht="78">
      <c r="A32" s="199" t="s">
        <v>46</v>
      </c>
      <c r="B32" s="194" t="s">
        <v>146</v>
      </c>
    </row>
    <row r="33" spans="1:2" ht="39">
      <c r="A33" s="199" t="s">
        <v>147</v>
      </c>
      <c r="B33" s="194" t="s">
        <v>148</v>
      </c>
    </row>
    <row r="34" spans="1:2" ht="136.5">
      <c r="A34" s="193" t="s">
        <v>149</v>
      </c>
      <c r="B34" s="198" t="s">
        <v>150</v>
      </c>
    </row>
    <row r="35" spans="1:2" ht="58.5">
      <c r="A35" s="199" t="s">
        <v>151</v>
      </c>
      <c r="B35" s="194" t="s">
        <v>152</v>
      </c>
    </row>
    <row r="36" spans="1:2" ht="19.5">
      <c r="A36" s="22" t="s">
        <v>50</v>
      </c>
      <c r="B36" s="194" t="s">
        <v>153</v>
      </c>
    </row>
    <row r="37" spans="1:2" ht="19.5">
      <c r="A37" s="22" t="s">
        <v>52</v>
      </c>
      <c r="B37" s="194" t="s">
        <v>153</v>
      </c>
    </row>
    <row r="38" spans="1:2" ht="19.5">
      <c r="A38" s="42" t="s">
        <v>53</v>
      </c>
      <c r="B38" s="194" t="s">
        <v>153</v>
      </c>
    </row>
    <row r="39" spans="1:2" ht="19.5">
      <c r="A39" s="199" t="s">
        <v>154</v>
      </c>
      <c r="B39" s="194" t="s">
        <v>153</v>
      </c>
    </row>
    <row r="40" spans="1:2" ht="30.75">
      <c r="A40" s="206" t="s">
        <v>54</v>
      </c>
      <c r="B40" s="197"/>
    </row>
    <row r="41" spans="1:2" ht="39">
      <c r="A41" s="58" t="s">
        <v>155</v>
      </c>
      <c r="B41" s="282" t="s">
        <v>156</v>
      </c>
    </row>
    <row r="42" spans="1:2" ht="39">
      <c r="A42" s="193" t="s">
        <v>157</v>
      </c>
      <c r="B42" s="198" t="s">
        <v>158</v>
      </c>
    </row>
    <row r="43" spans="1:2" ht="43.5" customHeight="1">
      <c r="A43" s="199" t="s">
        <v>159</v>
      </c>
      <c r="B43" s="194" t="s">
        <v>160</v>
      </c>
    </row>
    <row r="44" spans="1:2" ht="58.5">
      <c r="A44" s="199" t="s">
        <v>161</v>
      </c>
      <c r="B44" s="194" t="s">
        <v>162</v>
      </c>
    </row>
    <row r="45" spans="1:2" ht="19.5">
      <c r="A45" s="64" t="s">
        <v>59</v>
      </c>
      <c r="B45" s="194" t="s">
        <v>163</v>
      </c>
    </row>
    <row r="46" spans="1:2" ht="39">
      <c r="A46" s="199" t="s">
        <v>164</v>
      </c>
      <c r="B46" s="194" t="s">
        <v>165</v>
      </c>
    </row>
    <row r="47" spans="1:2" ht="39">
      <c r="A47" s="199" t="s">
        <v>166</v>
      </c>
      <c r="B47" s="194" t="s">
        <v>167</v>
      </c>
    </row>
    <row r="48" spans="1:2" ht="19.5">
      <c r="A48" s="22" t="s">
        <v>62</v>
      </c>
      <c r="B48" s="194" t="s">
        <v>168</v>
      </c>
    </row>
    <row r="49" spans="1:2" ht="39">
      <c r="A49" s="207" t="s">
        <v>169</v>
      </c>
      <c r="B49" s="194" t="s">
        <v>170</v>
      </c>
    </row>
    <row r="50" spans="1:2" ht="19.5">
      <c r="A50" s="22" t="s">
        <v>171</v>
      </c>
      <c r="B50" s="194" t="s">
        <v>172</v>
      </c>
    </row>
    <row r="51" spans="1:2" ht="69.75" customHeight="1">
      <c r="A51" s="199" t="s">
        <v>173</v>
      </c>
      <c r="B51" s="194" t="s">
        <v>174</v>
      </c>
    </row>
    <row r="52" spans="1:2" ht="58.5">
      <c r="A52" s="199" t="s">
        <v>175</v>
      </c>
      <c r="B52" s="194" t="s">
        <v>176</v>
      </c>
    </row>
    <row r="53" spans="1:2" ht="117">
      <c r="A53" s="199" t="s">
        <v>68</v>
      </c>
      <c r="B53" s="194" t="s">
        <v>177</v>
      </c>
    </row>
    <row r="54" spans="1:2" ht="39">
      <c r="A54" s="199" t="s">
        <v>69</v>
      </c>
      <c r="B54" s="194" t="s">
        <v>178</v>
      </c>
    </row>
    <row r="55" spans="1:2" ht="39">
      <c r="A55" s="199" t="s">
        <v>179</v>
      </c>
      <c r="B55" s="194" t="s">
        <v>180</v>
      </c>
    </row>
    <row r="56" spans="1:2" ht="19.5">
      <c r="A56" s="208"/>
      <c r="B56" s="195"/>
    </row>
    <row r="57" spans="1:2" ht="30.75">
      <c r="A57" s="209" t="s">
        <v>71</v>
      </c>
      <c r="B57" s="195"/>
    </row>
    <row r="58" spans="1:2" ht="39">
      <c r="A58" s="22" t="s">
        <v>181</v>
      </c>
      <c r="B58" s="198" t="s">
        <v>182</v>
      </c>
    </row>
    <row r="59" spans="1:2" ht="39">
      <c r="A59" s="22" t="s">
        <v>74</v>
      </c>
      <c r="B59" s="194" t="s">
        <v>183</v>
      </c>
    </row>
    <row r="60" spans="1:2" ht="19.5">
      <c r="A60" s="199" t="s">
        <v>184</v>
      </c>
      <c r="B60" s="194" t="s">
        <v>185</v>
      </c>
    </row>
    <row r="61" spans="1:2" ht="39">
      <c r="A61" s="22" t="s">
        <v>186</v>
      </c>
      <c r="B61" s="194" t="s">
        <v>187</v>
      </c>
    </row>
    <row r="62" spans="1:2" ht="58.5">
      <c r="A62" s="199" t="s">
        <v>188</v>
      </c>
      <c r="B62" s="194" t="s">
        <v>189</v>
      </c>
    </row>
    <row r="64" spans="1:2" ht="30.75">
      <c r="A64" s="80" t="s">
        <v>78</v>
      </c>
    </row>
    <row r="65" spans="1:2" ht="19.5">
      <c r="A65" s="58" t="s">
        <v>79</v>
      </c>
      <c r="B65" t="s">
        <v>190</v>
      </c>
    </row>
    <row r="66" spans="1:2" ht="19.5">
      <c r="A66" s="22" t="s">
        <v>80</v>
      </c>
      <c r="B66" t="s">
        <v>190</v>
      </c>
    </row>
    <row r="67" spans="1:2" ht="19.5">
      <c r="A67" s="64" t="s">
        <v>81</v>
      </c>
      <c r="B67" t="s">
        <v>190</v>
      </c>
    </row>
    <row r="68" spans="1:2" ht="19.5">
      <c r="A68" s="64" t="s">
        <v>82</v>
      </c>
      <c r="B68" t="s">
        <v>190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4E1BE004CBA1E45A18BBF41C8987674" ma:contentTypeVersion="5" ma:contentTypeDescription="Skapa ett nytt dokument." ma:contentTypeScope="" ma:versionID="0c5bfdbfecc5e5dd0e78eecb8212f9a2">
  <xsd:schema xmlns:xsd="http://www.w3.org/2001/XMLSchema" xmlns:xs="http://www.w3.org/2001/XMLSchema" xmlns:p="http://schemas.microsoft.com/office/2006/metadata/properties" xmlns:ns2="a3e5e7aa-91d7-42fa-917c-8f09975401dd" xmlns:ns3="37d55684-8c09-4329-965f-70755e3f0703" targetNamespace="http://schemas.microsoft.com/office/2006/metadata/properties" ma:root="true" ma:fieldsID="963e324ae15223ed48eff2b0da90201b" ns2:_="" ns3:_="">
    <xsd:import namespace="a3e5e7aa-91d7-42fa-917c-8f09975401dd"/>
    <xsd:import namespace="37d55684-8c09-4329-965f-70755e3f070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5e7aa-91d7-42fa-917c-8f09975401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d55684-8c09-4329-965f-70755e3f070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903A4BD-7526-494D-B77D-A0EC46F2D199}">
  <ds:schemaRefs>
    <ds:schemaRef ds:uri="a3e5e7aa-91d7-42fa-917c-8f09975401dd"/>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37d55684-8c09-4329-965f-70755e3f0703"/>
    <ds:schemaRef ds:uri="http://www.w3.org/XML/1998/namespace"/>
  </ds:schemaRefs>
</ds:datastoreItem>
</file>

<file path=customXml/itemProps2.xml><?xml version="1.0" encoding="utf-8"?>
<ds:datastoreItem xmlns:ds="http://schemas.openxmlformats.org/officeDocument/2006/customXml" ds:itemID="{5558BC42-D9FA-449A-BF22-8B8EE31F52E5}">
  <ds:schemaRefs>
    <ds:schemaRef ds:uri="http://schemas.microsoft.com/sharepoint/v3/contenttype/forms"/>
  </ds:schemaRefs>
</ds:datastoreItem>
</file>

<file path=customXml/itemProps3.xml><?xml version="1.0" encoding="utf-8"?>
<ds:datastoreItem xmlns:ds="http://schemas.openxmlformats.org/officeDocument/2006/customXml" ds:itemID="{875B8110-2ADC-4525-AA8B-6FFA32C63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5e7aa-91d7-42fa-917c-8f09975401dd"/>
    <ds:schemaRef ds:uri="37d55684-8c09-4329-965f-70755e3f07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Beräkning kvarter 1-2</vt:lpstr>
      <vt:lpstr>Beräkning kvarter 3-6</vt:lpstr>
      <vt:lpstr>Beräkning 7-8 (C-husen)</vt:lpstr>
      <vt:lpstr>Beskrivning av GYF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Magnus Lingegård</dc:creator>
  <cp:keywords/>
  <dc:description/>
  <cp:lastModifiedBy>Anna Åslin</cp:lastModifiedBy>
  <cp:revision/>
  <dcterms:created xsi:type="dcterms:W3CDTF">2016-11-22T15:53:40Z</dcterms:created>
  <dcterms:modified xsi:type="dcterms:W3CDTF">2023-12-11T10:08:47Z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0x01010024E1BE004CBA1E45A18BBF41C8987674</vt:lpwstr>
  </property>
</Properties>
</file>